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activeTab="1"/>
  </bookViews>
  <sheets>
    <sheet name="venituri" sheetId="1" r:id="rId1"/>
    <sheet name="cheltuieli" sheetId="2" r:id="rId2"/>
  </sheets>
  <definedNames>
    <definedName name="_xlnm.Database">#REF!</definedName>
    <definedName name="_xlnm.Print_Area" localSheetId="0">venituri!$A$1:$F$114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5" i="2" l="1"/>
  <c r="G225" i="2"/>
  <c r="H182" i="2" l="1"/>
  <c r="G182" i="2"/>
  <c r="D152" i="2"/>
  <c r="E152" i="2"/>
  <c r="F152" i="2"/>
  <c r="G152" i="2"/>
  <c r="H152" i="2"/>
  <c r="C152" i="2" l="1"/>
  <c r="D292" i="2" l="1"/>
  <c r="D291" i="2" s="1"/>
  <c r="D290" i="2" s="1"/>
  <c r="D289" i="2" s="1"/>
  <c r="E292" i="2"/>
  <c r="E291" i="2" s="1"/>
  <c r="E290" i="2" s="1"/>
  <c r="E289" i="2" s="1"/>
  <c r="F292" i="2"/>
  <c r="F291" i="2" s="1"/>
  <c r="F290" i="2" s="1"/>
  <c r="F289" i="2" s="1"/>
  <c r="G292" i="2"/>
  <c r="G291" i="2" s="1"/>
  <c r="G290" i="2" s="1"/>
  <c r="G289" i="2" s="1"/>
  <c r="H292" i="2"/>
  <c r="H291" i="2" s="1"/>
  <c r="H290" i="2" s="1"/>
  <c r="H289" i="2" s="1"/>
  <c r="D280" i="2"/>
  <c r="E280" i="2"/>
  <c r="F280" i="2"/>
  <c r="G280" i="2"/>
  <c r="H280" i="2"/>
  <c r="D276" i="2"/>
  <c r="E276" i="2"/>
  <c r="F276" i="2"/>
  <c r="G276" i="2"/>
  <c r="H276" i="2"/>
  <c r="D268" i="2"/>
  <c r="D267" i="2" s="1"/>
  <c r="D266" i="2" s="1"/>
  <c r="E268" i="2"/>
  <c r="E267" i="2" s="1"/>
  <c r="E266" i="2" s="1"/>
  <c r="F268" i="2"/>
  <c r="F267" i="2" s="1"/>
  <c r="F266" i="2" s="1"/>
  <c r="G268" i="2"/>
  <c r="H268" i="2"/>
  <c r="H267" i="2" s="1"/>
  <c r="H266" i="2" s="1"/>
  <c r="D269" i="2"/>
  <c r="E269" i="2"/>
  <c r="F269" i="2"/>
  <c r="G269" i="2"/>
  <c r="H269" i="2"/>
  <c r="D259" i="2"/>
  <c r="D255" i="2" s="1"/>
  <c r="D254" i="2" s="1"/>
  <c r="D253" i="2" s="1"/>
  <c r="D12" i="2" s="1"/>
  <c r="E259" i="2"/>
  <c r="E255" i="2" s="1"/>
  <c r="E254" i="2" s="1"/>
  <c r="E253" i="2" s="1"/>
  <c r="E12" i="2" s="1"/>
  <c r="F259" i="2"/>
  <c r="F255" i="2" s="1"/>
  <c r="F254" i="2" s="1"/>
  <c r="F253" i="2" s="1"/>
  <c r="F12" i="2" s="1"/>
  <c r="G259" i="2"/>
  <c r="H259" i="2"/>
  <c r="H255" i="2" s="1"/>
  <c r="H254" i="2" s="1"/>
  <c r="H253" i="2" s="1"/>
  <c r="H12" i="2" s="1"/>
  <c r="D252" i="2"/>
  <c r="D18" i="2" s="1"/>
  <c r="E252" i="2"/>
  <c r="E18" i="2" s="1"/>
  <c r="F252" i="2"/>
  <c r="F18" i="2" s="1"/>
  <c r="G252" i="2"/>
  <c r="H252" i="2"/>
  <c r="H18" i="2" s="1"/>
  <c r="D242" i="2"/>
  <c r="E242" i="2"/>
  <c r="F242" i="2"/>
  <c r="G242" i="2"/>
  <c r="H242" i="2"/>
  <c r="D237" i="2"/>
  <c r="E237" i="2"/>
  <c r="F237" i="2"/>
  <c r="G237" i="2"/>
  <c r="H237" i="2"/>
  <c r="D234" i="2"/>
  <c r="E234" i="2"/>
  <c r="F234" i="2"/>
  <c r="G234" i="2"/>
  <c r="H234" i="2"/>
  <c r="D231" i="2"/>
  <c r="E231" i="2"/>
  <c r="F231" i="2"/>
  <c r="G231" i="2"/>
  <c r="H231" i="2"/>
  <c r="D219" i="2"/>
  <c r="E219" i="2"/>
  <c r="F219" i="2"/>
  <c r="G219" i="2"/>
  <c r="H219" i="2"/>
  <c r="D214" i="2"/>
  <c r="E214" i="2"/>
  <c r="F214" i="2"/>
  <c r="G214" i="2"/>
  <c r="H214" i="2"/>
  <c r="D208" i="2"/>
  <c r="E208" i="2"/>
  <c r="F208" i="2"/>
  <c r="G208" i="2"/>
  <c r="H208" i="2"/>
  <c r="D205" i="2"/>
  <c r="E205" i="2"/>
  <c r="F205" i="2"/>
  <c r="G205" i="2"/>
  <c r="H205" i="2"/>
  <c r="D197" i="2"/>
  <c r="E197" i="2"/>
  <c r="F197" i="2"/>
  <c r="G197" i="2"/>
  <c r="H197" i="2"/>
  <c r="D192" i="2"/>
  <c r="E192" i="2"/>
  <c r="F192" i="2"/>
  <c r="G192" i="2"/>
  <c r="H192" i="2"/>
  <c r="F181" i="2"/>
  <c r="D181" i="2"/>
  <c r="E181" i="2"/>
  <c r="G181" i="2"/>
  <c r="H181" i="2"/>
  <c r="D176" i="2"/>
  <c r="E176" i="2"/>
  <c r="F176" i="2"/>
  <c r="G176" i="2"/>
  <c r="H176" i="2"/>
  <c r="D172" i="2"/>
  <c r="E172" i="2"/>
  <c r="F172" i="2"/>
  <c r="G172" i="2"/>
  <c r="H172" i="2"/>
  <c r="D167" i="2"/>
  <c r="E167" i="2"/>
  <c r="F167" i="2"/>
  <c r="G167" i="2"/>
  <c r="H167" i="2"/>
  <c r="D163" i="2"/>
  <c r="E163" i="2"/>
  <c r="F163" i="2"/>
  <c r="G163" i="2"/>
  <c r="H163" i="2"/>
  <c r="D157" i="2"/>
  <c r="E157" i="2"/>
  <c r="F157" i="2"/>
  <c r="G157" i="2"/>
  <c r="H157" i="2"/>
  <c r="D149" i="2"/>
  <c r="E149" i="2"/>
  <c r="F149" i="2"/>
  <c r="G149" i="2"/>
  <c r="H149" i="2"/>
  <c r="D146" i="2"/>
  <c r="E146" i="2"/>
  <c r="F146" i="2"/>
  <c r="G146" i="2"/>
  <c r="H146" i="2"/>
  <c r="D143" i="2"/>
  <c r="E143" i="2"/>
  <c r="F143" i="2"/>
  <c r="G143" i="2"/>
  <c r="H143" i="2"/>
  <c r="D138" i="2"/>
  <c r="E138" i="2"/>
  <c r="F138" i="2"/>
  <c r="G138" i="2"/>
  <c r="H138" i="2"/>
  <c r="D132" i="2"/>
  <c r="E132" i="2"/>
  <c r="F132" i="2"/>
  <c r="G132" i="2"/>
  <c r="H132" i="2"/>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D94" i="2"/>
  <c r="E94" i="2"/>
  <c r="F94" i="2"/>
  <c r="G94" i="2"/>
  <c r="H94" i="2"/>
  <c r="D79" i="2"/>
  <c r="D78" i="2" s="1"/>
  <c r="D77" i="2" s="1"/>
  <c r="D16" i="2" s="1"/>
  <c r="E79" i="2"/>
  <c r="E78" i="2" s="1"/>
  <c r="F79" i="2"/>
  <c r="F78" i="2" s="1"/>
  <c r="G79" i="2"/>
  <c r="H79" i="2"/>
  <c r="D74" i="2"/>
  <c r="D15" i="2" s="1"/>
  <c r="E74" i="2"/>
  <c r="E15" i="2" s="1"/>
  <c r="F74" i="2"/>
  <c r="F15" i="2" s="1"/>
  <c r="G74" i="2"/>
  <c r="H74" i="2"/>
  <c r="H15" i="2" s="1"/>
  <c r="D72" i="2"/>
  <c r="D71" i="2" s="1"/>
  <c r="D11" i="2" s="1"/>
  <c r="E72" i="2"/>
  <c r="E71" i="2" s="1"/>
  <c r="E11" i="2" s="1"/>
  <c r="F72" i="2"/>
  <c r="F71" i="2" s="1"/>
  <c r="F11" i="2" s="1"/>
  <c r="G72" i="2"/>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24" i="2"/>
  <c r="E24" i="2"/>
  <c r="F24" i="2"/>
  <c r="G24" i="2"/>
  <c r="H24" i="2"/>
  <c r="C234"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D96" i="1"/>
  <c r="E96" i="1"/>
  <c r="E95" i="1" s="1"/>
  <c r="F96" i="1"/>
  <c r="F95" i="1" s="1"/>
  <c r="C93" i="1"/>
  <c r="D93" i="1"/>
  <c r="E93" i="1"/>
  <c r="F93" i="1"/>
  <c r="C91" i="1"/>
  <c r="D91" i="1"/>
  <c r="E91" i="1"/>
  <c r="E90" i="1" s="1"/>
  <c r="F91" i="1"/>
  <c r="F90" i="1" s="1"/>
  <c r="C81" i="1"/>
  <c r="D81" i="1"/>
  <c r="E81" i="1"/>
  <c r="F81" i="1"/>
  <c r="C68" i="1"/>
  <c r="D68" i="1"/>
  <c r="E68" i="1"/>
  <c r="E67" i="1" s="1"/>
  <c r="E66" i="1" s="1"/>
  <c r="F68" i="1"/>
  <c r="F67" i="1" s="1"/>
  <c r="F66" i="1" s="1"/>
  <c r="C64" i="1"/>
  <c r="D64" i="1"/>
  <c r="E64" i="1"/>
  <c r="F64" i="1"/>
  <c r="C59" i="1"/>
  <c r="D59" i="1"/>
  <c r="E59" i="1"/>
  <c r="E58" i="1" s="1"/>
  <c r="F59" i="1"/>
  <c r="F58" i="1" s="1"/>
  <c r="C56" i="1"/>
  <c r="D56" i="1"/>
  <c r="E56" i="1"/>
  <c r="F56" i="1"/>
  <c r="C54" i="1"/>
  <c r="D54" i="1"/>
  <c r="E54" i="1"/>
  <c r="F54" i="1"/>
  <c r="C29" i="1"/>
  <c r="C28" i="1" s="1"/>
  <c r="D29" i="1"/>
  <c r="D28" i="1" s="1"/>
  <c r="E29" i="1"/>
  <c r="E28" i="1" s="1"/>
  <c r="F29" i="1"/>
  <c r="F28" i="1" s="1"/>
  <c r="C24" i="1"/>
  <c r="D24" i="1"/>
  <c r="E24" i="1"/>
  <c r="F24" i="1"/>
  <c r="C16" i="1"/>
  <c r="D16" i="1"/>
  <c r="E16" i="1"/>
  <c r="F16" i="1"/>
  <c r="C9" i="1"/>
  <c r="D9" i="1"/>
  <c r="E9" i="1"/>
  <c r="F9" i="1"/>
  <c r="C292" i="2"/>
  <c r="C291" i="2" s="1"/>
  <c r="C290" i="2" s="1"/>
  <c r="C289" i="2" s="1"/>
  <c r="C280" i="2"/>
  <c r="C276" i="2"/>
  <c r="C269" i="2"/>
  <c r="C268" i="2"/>
  <c r="C267" i="2" s="1"/>
  <c r="C266" i="2" s="1"/>
  <c r="C265" i="2" s="1"/>
  <c r="C264" i="2" s="1"/>
  <c r="C259" i="2"/>
  <c r="C255" i="2" s="1"/>
  <c r="C254" i="2" s="1"/>
  <c r="C252" i="2"/>
  <c r="C18" i="2" s="1"/>
  <c r="C242" i="2"/>
  <c r="C237" i="2"/>
  <c r="C231" i="2"/>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D15" i="1" l="1"/>
  <c r="C15" i="1"/>
  <c r="E162" i="2"/>
  <c r="E142" i="2" s="1"/>
  <c r="H202" i="2"/>
  <c r="H131" i="2"/>
  <c r="H106" i="2" s="1"/>
  <c r="E275" i="2"/>
  <c r="E14" i="2" s="1"/>
  <c r="D275" i="2"/>
  <c r="D14" i="2" s="1"/>
  <c r="C224" i="2"/>
  <c r="C223" i="2" s="1"/>
  <c r="F224" i="2"/>
  <c r="F223" i="2" s="1"/>
  <c r="E131" i="2"/>
  <c r="F162" i="2"/>
  <c r="F275" i="2"/>
  <c r="F14" i="2" s="1"/>
  <c r="G275" i="2"/>
  <c r="G14" i="2" s="1"/>
  <c r="G15" i="2"/>
  <c r="G267" i="2"/>
  <c r="G255" i="2"/>
  <c r="H78" i="2"/>
  <c r="H77" i="2" s="1"/>
  <c r="H275" i="2"/>
  <c r="H14" i="2" s="1"/>
  <c r="E202" i="2"/>
  <c r="E180" i="2" s="1"/>
  <c r="D202" i="2"/>
  <c r="F202" i="2"/>
  <c r="F180" i="2" s="1"/>
  <c r="G162" i="2"/>
  <c r="G142" i="2" s="1"/>
  <c r="H162" i="2"/>
  <c r="D162" i="2"/>
  <c r="D142" i="2" s="1"/>
  <c r="D131" i="2"/>
  <c r="D106" i="2" s="1"/>
  <c r="G131" i="2"/>
  <c r="G97" i="2"/>
  <c r="G18" i="2"/>
  <c r="G78" i="2"/>
  <c r="G77" i="2" s="1"/>
  <c r="G71" i="2"/>
  <c r="F23" i="2"/>
  <c r="F9" i="2" s="1"/>
  <c r="D95" i="1"/>
  <c r="C95" i="1"/>
  <c r="C90" i="1"/>
  <c r="D90" i="1"/>
  <c r="D67" i="1"/>
  <c r="D66" i="1" s="1"/>
  <c r="C67" i="1"/>
  <c r="C66" i="1" s="1"/>
  <c r="D58" i="1"/>
  <c r="C58" i="1"/>
  <c r="F53" i="1"/>
  <c r="E53" i="1"/>
  <c r="E52" i="1" s="1"/>
  <c r="D53" i="1"/>
  <c r="D52" i="1" s="1"/>
  <c r="C53" i="1"/>
  <c r="C52" i="1" s="1"/>
  <c r="F15" i="1"/>
  <c r="F14" i="1" s="1"/>
  <c r="F8" i="1" s="1"/>
  <c r="F7" i="1" s="1"/>
  <c r="E15" i="1"/>
  <c r="G286" i="2"/>
  <c r="G285" i="2" s="1"/>
  <c r="G284" i="2" s="1"/>
  <c r="G288" i="2"/>
  <c r="G287" i="2" s="1"/>
  <c r="H288" i="2"/>
  <c r="H287" i="2" s="1"/>
  <c r="H286" i="2"/>
  <c r="H285" i="2" s="1"/>
  <c r="H284" i="2" s="1"/>
  <c r="F286" i="2"/>
  <c r="F285" i="2" s="1"/>
  <c r="F284" i="2" s="1"/>
  <c r="F288" i="2"/>
  <c r="F287" i="2" s="1"/>
  <c r="E288" i="2"/>
  <c r="E287" i="2" s="1"/>
  <c r="E286" i="2"/>
  <c r="E285" i="2" s="1"/>
  <c r="E284" i="2" s="1"/>
  <c r="D288" i="2"/>
  <c r="D287" i="2" s="1"/>
  <c r="D286" i="2"/>
  <c r="D285" i="2" s="1"/>
  <c r="D284" i="2" s="1"/>
  <c r="E265" i="2"/>
  <c r="E264" i="2" s="1"/>
  <c r="E13" i="2"/>
  <c r="H265" i="2"/>
  <c r="H264" i="2" s="1"/>
  <c r="H13" i="2"/>
  <c r="F13" i="2"/>
  <c r="F265" i="2"/>
  <c r="F264" i="2" s="1"/>
  <c r="D265" i="2"/>
  <c r="D264" i="2" s="1"/>
  <c r="D13" i="2"/>
  <c r="E224" i="2"/>
  <c r="E223" i="2" s="1"/>
  <c r="H224" i="2"/>
  <c r="H223" i="2" s="1"/>
  <c r="D224" i="2"/>
  <c r="D223" i="2" s="1"/>
  <c r="G224" i="2"/>
  <c r="H180" i="2"/>
  <c r="D180" i="2"/>
  <c r="G202" i="2"/>
  <c r="F142" i="2"/>
  <c r="F77" i="2"/>
  <c r="F16" i="2" s="1"/>
  <c r="F17" i="2"/>
  <c r="E90" i="2"/>
  <c r="D90" i="2"/>
  <c r="F131" i="2"/>
  <c r="F106" i="2" s="1"/>
  <c r="H23" i="2"/>
  <c r="H9" i="2" s="1"/>
  <c r="D23" i="2"/>
  <c r="D9" i="2" s="1"/>
  <c r="D17" i="2"/>
  <c r="H90" i="2"/>
  <c r="H142" i="2"/>
  <c r="E106" i="2"/>
  <c r="F90" i="2"/>
  <c r="E77" i="2"/>
  <c r="E16" i="2" s="1"/>
  <c r="E17" i="2"/>
  <c r="E23" i="2"/>
  <c r="G23" i="2"/>
  <c r="C102" i="1"/>
  <c r="F102" i="1"/>
  <c r="E102" i="1"/>
  <c r="D102" i="1"/>
  <c r="C202" i="2"/>
  <c r="C180" i="2" s="1"/>
  <c r="C131" i="2"/>
  <c r="C106" i="2" s="1"/>
  <c r="C275" i="2"/>
  <c r="C14" i="2" s="1"/>
  <c r="C162" i="2"/>
  <c r="C142" i="2" s="1"/>
  <c r="C13" i="2"/>
  <c r="C253" i="2"/>
  <c r="C12" i="2" s="1"/>
  <c r="C288" i="2"/>
  <c r="C287" i="2" s="1"/>
  <c r="C286" i="2"/>
  <c r="C285" i="2" s="1"/>
  <c r="C284" i="2" s="1"/>
  <c r="C23" i="2"/>
  <c r="C9" i="2" s="1"/>
  <c r="C90" i="2"/>
  <c r="F52" i="1"/>
  <c r="D14" i="1"/>
  <c r="C14" i="1"/>
  <c r="C17" i="2"/>
  <c r="H17" i="2" l="1"/>
  <c r="E14" i="1"/>
  <c r="E8" i="1" s="1"/>
  <c r="G266" i="2"/>
  <c r="G254" i="2"/>
  <c r="G223" i="2"/>
  <c r="G180" i="2"/>
  <c r="G90" i="2"/>
  <c r="H16" i="2"/>
  <c r="G106" i="2"/>
  <c r="D89" i="2"/>
  <c r="D88" i="2" s="1"/>
  <c r="D52" i="2" s="1"/>
  <c r="D44" i="2" s="1"/>
  <c r="D43" i="2" s="1"/>
  <c r="D22" i="2" s="1"/>
  <c r="D21" i="2" s="1"/>
  <c r="G17" i="2"/>
  <c r="G16" i="2"/>
  <c r="G11" i="2"/>
  <c r="G9" i="2"/>
  <c r="D8" i="1"/>
  <c r="D7" i="1" s="1"/>
  <c r="H89" i="2"/>
  <c r="H88" i="2" s="1"/>
  <c r="H52" i="2" s="1"/>
  <c r="H44" i="2" s="1"/>
  <c r="H43" i="2" s="1"/>
  <c r="F89" i="2"/>
  <c r="F88" i="2" s="1"/>
  <c r="F52" i="2" s="1"/>
  <c r="F44" i="2" s="1"/>
  <c r="F43" i="2" s="1"/>
  <c r="F10" i="2" s="1"/>
  <c r="F20" i="2" s="1"/>
  <c r="F19" i="2" s="1"/>
  <c r="E89" i="2"/>
  <c r="E88" i="2" s="1"/>
  <c r="E52" i="2" s="1"/>
  <c r="E44" i="2" s="1"/>
  <c r="E43" i="2" s="1"/>
  <c r="E10" i="2" s="1"/>
  <c r="E9" i="2"/>
  <c r="C8" i="1"/>
  <c r="C7" i="1" s="1"/>
  <c r="C89" i="2"/>
  <c r="C88" i="2" s="1"/>
  <c r="C52" i="2" s="1"/>
  <c r="C44" i="2" s="1"/>
  <c r="C43" i="2" s="1"/>
  <c r="C86" i="2" s="1"/>
  <c r="E8" i="2" l="1"/>
  <c r="E7" i="2" s="1"/>
  <c r="H86" i="2"/>
  <c r="E7" i="1"/>
  <c r="G13" i="2"/>
  <c r="G265" i="2"/>
  <c r="G253" i="2"/>
  <c r="G12" i="2" s="1"/>
  <c r="G89" i="2"/>
  <c r="D86" i="2"/>
  <c r="D10" i="2"/>
  <c r="D20" i="2" s="1"/>
  <c r="D19" i="2" s="1"/>
  <c r="F8" i="2"/>
  <c r="F7" i="2" s="1"/>
  <c r="F86" i="2"/>
  <c r="E22" i="2"/>
  <c r="E21" i="2" s="1"/>
  <c r="F22" i="2"/>
  <c r="F21" i="2" s="1"/>
  <c r="H22" i="2"/>
  <c r="H21" i="2" s="1"/>
  <c r="H10" i="2"/>
  <c r="H20" i="2" s="1"/>
  <c r="H19" i="2" s="1"/>
  <c r="E86" i="2"/>
  <c r="E20" i="2"/>
  <c r="E19" i="2" s="1"/>
  <c r="C10" i="2"/>
  <c r="C22" i="2"/>
  <c r="C21" i="2" s="1"/>
  <c r="G264" i="2" l="1"/>
  <c r="G88" i="2"/>
  <c r="D8" i="2"/>
  <c r="D7" i="2" s="1"/>
  <c r="H8" i="2"/>
  <c r="H7" i="2" s="1"/>
  <c r="C20" i="2"/>
  <c r="C19" i="2" s="1"/>
  <c r="C8" i="2"/>
  <c r="C7" i="2" s="1"/>
  <c r="G52" i="2" l="1"/>
  <c r="G44" i="2" l="1"/>
  <c r="G43" i="2" l="1"/>
  <c r="G22" i="2" l="1"/>
  <c r="G86" i="2"/>
  <c r="G10" i="2"/>
  <c r="G8" i="2" l="1"/>
  <c r="G20" i="2"/>
  <c r="G21" i="2"/>
  <c r="G19" i="2" l="1"/>
  <c r="G7" i="2"/>
</calcChain>
</file>

<file path=xl/sharedStrings.xml><?xml version="1.0" encoding="utf-8"?>
<sst xmlns="http://schemas.openxmlformats.org/spreadsheetml/2006/main" count="643" uniqueCount="525">
  <si>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</si>
  <si>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</si>
  <si>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</si>
  <si>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</si>
  <si>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</si>
  <si>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</si>
  <si>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</si>
  <si>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</si>
  <si>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</si>
  <si>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</si>
  <si>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</si>
  <si>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</si>
  <si>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</si>
  <si>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</si>
  <si>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</si>
  <si>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</si>
  <si>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</si>
  <si>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</si>
  <si>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</si>
  <si>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</si>
  <si>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</si>
  <si>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</si>
  <si>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</si>
  <si>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</si>
  <si>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</si>
  <si>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</si>
  <si>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</si>
  <si>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</si>
  <si>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</si>
  <si>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</si>
  <si>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</si>
  <si>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</si>
  <si>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</si>
  <si>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</si>
  <si>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</si>
  <si>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</si>
  <si>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</si>
  <si>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</si>
  <si>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</si>
  <si>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</si>
  <si>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</si>
  <si>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</si>
  <si>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</si>
  <si>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</si>
  <si>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</si>
  <si>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</si>
  <si>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</si>
  <si>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</si>
  <si>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</si>
  <si>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</si>
  <si>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</si>
  <si>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</si>
  <si>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</si>
  <si>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</si>
  <si>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</si>
  <si>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</si>
  <si>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</si>
  <si>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</si>
  <si>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</si>
  <si>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</si>
  <si>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</si>
  <si>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</si>
  <si>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</si>
  <si>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</si>
  <si>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</si>
  <si>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</si>
  <si>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</si>
  <si>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</si>
  <si>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</si>
  <si>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</si>
  <si>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</si>
  <si>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</si>
  <si>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</si>
  <si>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</si>
  <si>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</si>
  <si>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</si>
  <si>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</si>
  <si>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</si>
  <si>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</si>
  <si>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</si>
  <si>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</si>
  <si>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</si>
  <si>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</si>
  <si>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</si>
  <si>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</si>
  <si>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</si>
  <si>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</si>
  <si>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</si>
  <si>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</si>
  <si>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</si>
  <si>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</si>
  <si>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</si>
  <si>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</si>
  <si>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</si>
  <si>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</si>
  <si>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</si>
  <si>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</si>
  <si>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</si>
  <si>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</si>
  <si>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</si>
  <si>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</si>
  <si>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</si>
  <si>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</si>
  <si>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</si>
  <si>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</si>
  <si>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</si>
  <si>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</si>
  <si>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</si>
  <si>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</si>
  <si>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</si>
  <si>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</si>
  <si>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</si>
  <si>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</si>
  <si>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</si>
  <si>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</si>
  <si>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</si>
  <si>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</si>
  <si>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</si>
  <si>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</si>
  <si>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</si>
  <si>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</si>
  <si>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</si>
  <si>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</si>
  <si>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</si>
  <si>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</si>
  <si>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</si>
  <si>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</si>
  <si>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</si>
  <si>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</si>
  <si>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</si>
  <si>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</si>
  <si>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</si>
  <si>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</si>
  <si>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</si>
  <si>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</si>
  <si>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</si>
  <si>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</si>
  <si>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</si>
  <si>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</si>
  <si>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</si>
  <si>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</si>
  <si>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</si>
  <si>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</si>
  <si>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</si>
  <si>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</si>
  <si>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</si>
  <si>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</si>
  <si>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</si>
  <si>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</si>
  <si>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</si>
  <si>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</si>
  <si>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</si>
  <si>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</si>
  <si>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</si>
  <si>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</si>
  <si>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</si>
  <si>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</si>
  <si>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</si>
  <si>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</si>
  <si>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</si>
  <si>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</si>
  <si>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</si>
  <si>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</si>
  <si>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</si>
  <si>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</si>
  <si>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</si>
  <si>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</si>
  <si>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</si>
  <si>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</si>
  <si>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</si>
  <si>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</si>
  <si>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</si>
  <si>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</si>
  <si>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</si>
  <si>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</si>
  <si>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</si>
  <si>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</si>
  <si>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</si>
  <si>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</si>
  <si>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</si>
  <si>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</si>
  <si>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</si>
  <si>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</si>
  <si>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</si>
  <si>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</si>
  <si>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</si>
  <si>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</si>
  <si>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</si>
  <si>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</si>
  <si>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</si>
  <si>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</si>
  <si>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</si>
  <si>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</si>
  <si>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</si>
  <si>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</si>
  <si>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</si>
  <si>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</si>
  <si>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</si>
  <si>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</si>
  <si>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</si>
  <si>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</si>
  <si>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</si>
  <si>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</si>
  <si>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</si>
  <si>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</si>
  <si>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</si>
  <si>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</si>
  <si>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</si>
  <si>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</si>
  <si>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</si>
  <si>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</si>
  <si>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</si>
  <si>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</si>
  <si>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</si>
  <si>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</si>
  <si>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</si>
  <si>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</si>
  <si>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</si>
  <si>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</si>
  <si>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</si>
  <si>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</si>
  <si>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</si>
  <si>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</si>
  <si>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</si>
  <si>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</si>
  <si>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</si>
  <si>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</si>
  <si>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</si>
  <si>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</si>
  <si>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</si>
  <si>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</si>
  <si>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</si>
  <si>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</si>
  <si>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</si>
  <si>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</si>
  <si>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</si>
  <si>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</si>
  <si>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</si>
  <si>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</si>
  <si>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</si>
  <si>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</si>
  <si>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</si>
  <si>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</si>
  <si>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</si>
  <si>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</si>
  <si>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</si>
  <si>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</si>
  <si>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</si>
  <si>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</si>
  <si>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</si>
  <si>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</si>
  <si>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</si>
  <si>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</si>
  <si>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</si>
  <si>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</si>
  <si>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</si>
  <si>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</si>
  <si>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</si>
  <si>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</si>
  <si>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</si>
  <si>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</si>
  <si>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</si>
  <si>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</si>
  <si>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</si>
  <si>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</si>
  <si>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</si>
  <si>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</si>
  <si>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</si>
  <si>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</si>
  <si>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</si>
  <si>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</si>
  <si>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</si>
  <si>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</si>
  <si>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</si>
  <si>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</si>
  <si>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</si>
  <si>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</si>
  <si>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</si>
  <si>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</si>
  <si>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</si>
  <si>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</si>
  <si>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</si>
  <si>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</si>
  <si>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</si>
  <si>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</si>
  <si>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</si>
  <si>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</si>
  <si>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</si>
  <si>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</si>
  <si>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</si>
  <si>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</si>
  <si>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</si>
  <si>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</si>
  <si>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</si>
  <si>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</si>
  <si>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</si>
  <si>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</si>
  <si>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</si>
  <si>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</si>
  <si>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</si>
  <si>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</si>
  <si>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</si>
  <si>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</si>
  <si>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</si>
  <si>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</si>
  <si>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</si>
  <si>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</si>
  <si>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</si>
  <si>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</si>
  <si>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</si>
  <si>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</si>
  <si>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</si>
  <si>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</si>
  <si>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</si>
  <si>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</si>
  <si>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</si>
  <si>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</si>
  <si>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</si>
  <si>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</si>
  <si>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</si>
  <si>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</si>
  <si>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</si>
  <si>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</si>
  <si>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</si>
  <si>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</si>
  <si>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</si>
  <si>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</si>
  <si>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</si>
  <si>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</si>
  <si>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</si>
  <si>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</si>
  <si>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</si>
  <si>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</si>
  <si>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</si>
  <si>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</si>
  <si>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</si>
  <si>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</si>
  <si>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</si>
  <si>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</si>
  <si>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</si>
  <si>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</si>
  <si>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</si>
  <si>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</si>
  <si>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</si>
  <si>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</si>
  <si>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</si>
  <si>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</si>
  <si>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</si>
  <si>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</si>
  <si>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</si>
  <si>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</si>
  <si>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</si>
  <si>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</si>
  <si>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</si>
  <si>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</si>
  <si>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</si>
  <si>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</si>
  <si>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</si>
  <si>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</si>
  <si>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</si>
  <si>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</si>
  <si>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</si>
  <si>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</si>
  <si>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</si>
  <si>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</si>
  <si>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</si>
  <si>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</si>
  <si>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</si>
  <si>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</si>
  <si>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</si>
  <si>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</si>
  <si>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</si>
  <si>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</si>
  <si>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</si>
  <si>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</si>
  <si>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</si>
  <si>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</si>
  <si>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</si>
  <si>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</si>
  <si>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</si>
  <si>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</si>
  <si>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</si>
  <si>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</si>
  <si>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</si>
  <si>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</si>
  <si>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</si>
  <si>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</si>
  <si>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</si>
  <si>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</si>
  <si>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</si>
  <si>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</si>
  <si>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</si>
  <si>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</si>
  <si>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</si>
  <si>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</si>
  <si>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</si>
  <si>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</si>
  <si>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</si>
  <si>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</si>
  <si>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</si>
  <si>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</si>
  <si>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</si>
  <si>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</si>
  <si>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</si>
  <si>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</si>
  <si>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</si>
  <si>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</si>
  <si>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</si>
  <si>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</si>
  <si>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</si>
  <si>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</si>
  <si>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</si>
  <si>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</si>
  <si>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</si>
  <si>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</si>
  <si>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</si>
  <si>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</si>
  <si>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</si>
  <si>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</si>
  <si>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</si>
  <si>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</si>
  <si>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</si>
  <si>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</si>
  <si>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</si>
  <si>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</si>
  <si>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</si>
  <si>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</si>
  <si>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</si>
  <si>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</si>
  <si>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</si>
  <si>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</si>
  <si>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</si>
  <si>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</si>
  <si>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</si>
  <si>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</si>
  <si>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</si>
  <si>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</si>
  <si>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</si>
  <si>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</si>
  <si>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</si>
  <si>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</si>
  <si>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</si>
  <si>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</si>
  <si>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</si>
  <si>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</si>
  <si>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</si>
  <si>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</si>
  <si>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</si>
  <si>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</si>
  <si>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</si>
  <si>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</si>
  <si>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</si>
  <si>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</si>
  <si>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</si>
  <si>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</si>
  <si>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</si>
  <si>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</si>
  <si>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</si>
  <si>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</si>
  <si>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</si>
  <si>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</si>
  <si>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</si>
  <si>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</si>
  <si>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</si>
  <si>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</si>
  <si>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</si>
  <si>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</si>
  <si>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</si>
  <si>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</si>
  <si>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</si>
  <si>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</si>
  <si>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</si>
  <si>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</si>
  <si>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</si>
  <si>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</si>
  <si>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</si>
  <si>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</si>
  <si>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</si>
  <si>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</si>
  <si>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</si>
  <si>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</si>
  <si>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</si>
  <si>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</si>
  <si>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</si>
  <si>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</si>
  <si>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</si>
  <si>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</si>
  <si>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</si>
  <si>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</si>
  <si>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</si>
  <si>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</si>
  <si>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</si>
  <si>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</si>
  <si>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</si>
  <si>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</si>
  <si>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</si>
  <si>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</si>
  <si>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</si>
  <si>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</si>
  <si>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</si>
  <si>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</si>
  <si>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</si>
  <si>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</si>
  <si>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</si>
  <si>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</si>
  <si>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</si>
  <si>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</si>
  <si>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</si>
  <si>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</si>
  <si>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</si>
  <si>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</si>
  <si>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</si>
  <si>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</si>
  <si>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</si>
  <si>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</si>
  <si>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</si>
  <si>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</si>
  <si>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</si>
  <si>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</si>
  <si>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</si>
  <si>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</si>
  <si>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CONT DE EXECUTIE VENITURI IUNIE</t>
  </si>
  <si>
    <t>CONT DE EXECUTIE CHELTUIELI IUNIE</t>
  </si>
  <si>
    <t xml:space="preserve">DIRECTOR GENERAL </t>
  </si>
  <si>
    <t>DIRECTOR ECONOMIC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</si>
</sst>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 ;[Red]\-#,##0.00\ "/>
  </numFmts>
  <fonts count="27"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0"/>
      <color indexed="8"/>
      <name val="Arial"/>
      <family val="2"/>
      <charset val="238"/>
    </font>
    <font>
      <i/>
      <sz val="1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65">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7" fillId="0" borderId="1" xfId="0" applyNumberFormat="1" applyFont="1" applyFill="1" applyBorder="1" applyAlignment="1">
      <alignment wrapText="1"/>
    </xf>
    <xf numFmtId="4" fontId="4" fillId="0" borderId="0" xfId="0" applyNumberFormat="1" applyFont="1" applyFill="1" applyBorder="1"/>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4" fillId="0" borderId="1" xfId="0" applyNumberFormat="1" applyFont="1" applyFill="1" applyBorder="1" applyAlignment="1">
      <alignment vertical="top" wrapText="1"/>
    </xf>
    <xf numFmtId="3" fontId="9" fillId="0" borderId="1" xfId="3" applyNumberFormat="1" applyFont="1" applyFill="1" applyBorder="1" applyAlignment="1" applyProtection="1">
      <alignment horizontal="right"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5"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5" fillId="0" borderId="1" xfId="2"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165" fontId="15"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8"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19" fillId="0" borderId="1" xfId="0" applyNumberFormat="1" applyFont="1" applyFill="1" applyBorder="1" applyAlignment="1">
      <alignment wrapText="1"/>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2" fillId="0" borderId="0" xfId="0" applyFont="1" applyFill="1" applyAlignment="1">
      <alignment horizontal="left"/>
    </xf>
    <xf numFmtId="3" fontId="23"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4" fillId="0" borderId="1" xfId="0" applyNumberFormat="1" applyFont="1" applyFill="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pplyProtection="1">
      <alignment wrapText="1"/>
    </xf>
    <xf numFmtId="4" fontId="10" fillId="2" borderId="1" xfId="0" applyNumberFormat="1" applyFont="1" applyFill="1" applyBorder="1" applyAlignment="1">
      <alignment horizontal="right"/>
    </xf>
    <xf numFmtId="3" fontId="11" fillId="2" borderId="1" xfId="3" applyNumberFormat="1" applyFont="1" applyFill="1" applyBorder="1" applyAlignment="1" applyProtection="1">
      <alignment horizontal="right" wrapText="1"/>
    </xf>
    <xf numFmtId="3" fontId="9" fillId="2" borderId="1" xfId="0" applyNumberFormat="1" applyFont="1" applyFill="1" applyBorder="1"/>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4" fontId="6" fillId="0" borderId="1" xfId="0" applyNumberFormat="1" applyFont="1" applyFill="1" applyBorder="1"/>
    <xf numFmtId="3" fontId="6" fillId="0" borderId="1" xfId="0" applyNumberFormat="1" applyFont="1" applyFill="1" applyBorder="1"/>
    <xf numFmtId="4" fontId="6" fillId="0" borderId="0" xfId="0" applyNumberFormat="1" applyFont="1" applyFill="1" applyBorder="1"/>
    <xf numFmtId="0" fontId="6" fillId="0" borderId="0" xfId="0" applyFont="1" applyFill="1" applyBorder="1"/>
    <xf numFmtId="0" fontId="6" fillId="0" borderId="0" xfId="0" applyFont="1" applyFill="1"/>
    <xf numFmtId="4" fontId="4" fillId="0" borderId="1" xfId="0" applyNumberFormat="1" applyFont="1" applyFill="1" applyBorder="1"/>
    <xf numFmtId="2" fontId="6" fillId="0" borderId="1" xfId="0" applyNumberFormat="1" applyFont="1" applyFill="1" applyBorder="1"/>
    <xf numFmtId="2" fontId="25" fillId="0" borderId="1" xfId="0" applyNumberFormat="1" applyFont="1" applyFill="1" applyBorder="1" applyAlignment="1">
      <alignment wrapText="1"/>
    </xf>
    <xf numFmtId="4" fontId="5" fillId="0" borderId="0" xfId="0" applyNumberFormat="1" applyFont="1" applyFill="1" applyBorder="1"/>
    <xf numFmtId="0" fontId="5" fillId="0" borderId="0" xfId="0" applyFont="1" applyFill="1" applyBorder="1"/>
    <xf numFmtId="0" fontId="5" fillId="0" borderId="0" xfId="0" applyFont="1" applyFill="1"/>
    <xf numFmtId="2" fontId="25" fillId="0" borderId="1" xfId="0" applyNumberFormat="1" applyFont="1" applyFill="1" applyBorder="1" applyAlignment="1" applyProtection="1">
      <alignment horizontal="left" wrapText="1"/>
    </xf>
    <xf numFmtId="2" fontId="6" fillId="0" borderId="1" xfId="0" applyNumberFormat="1" applyFont="1" applyFill="1" applyBorder="1" applyAlignment="1" applyProtection="1">
      <alignment horizontal="left" wrapText="1"/>
    </xf>
    <xf numFmtId="2" fontId="6" fillId="0" borderId="1" xfId="0" applyNumberFormat="1" applyFont="1" applyFill="1" applyBorder="1" applyAlignment="1" applyProtection="1">
      <alignment wrapText="1"/>
    </xf>
    <xf numFmtId="2" fontId="6" fillId="0" borderId="1" xfId="2" applyNumberFormat="1" applyFont="1" applyFill="1" applyBorder="1" applyAlignment="1" applyProtection="1">
      <alignment wrapText="1"/>
    </xf>
    <xf numFmtId="2" fontId="6" fillId="0" borderId="1" xfId="0" applyNumberFormat="1" applyFont="1" applyFill="1" applyBorder="1" applyAlignment="1">
      <alignment horizontal="left" vertical="center" wrapText="1"/>
    </xf>
    <xf numFmtId="4" fontId="12" fillId="0" borderId="1" xfId="0" applyNumberFormat="1" applyFont="1" applyFill="1" applyBorder="1" applyAlignment="1">
      <alignment horizontal="right"/>
    </xf>
    <xf numFmtId="0" fontId="10" fillId="0" borderId="0" xfId="0" applyFont="1" applyFill="1"/>
    <xf numFmtId="4" fontId="26" fillId="0" borderId="1" xfId="0" applyNumberFormat="1" applyFont="1" applyFill="1" applyBorder="1" applyAlignment="1">
      <alignment horizontal="right"/>
    </xf>
    <xf numFmtId="4" fontId="9" fillId="0" borderId="1" xfId="3" applyNumberFormat="1" applyFont="1" applyFill="1" applyBorder="1" applyAlignment="1">
      <alignment horizontal="right" wrapText="1"/>
    </xf>
    <xf numFmtId="4" fontId="9" fillId="0" borderId="1" xfId="3" applyNumberFormat="1" applyFont="1" applyFill="1" applyBorder="1" applyAlignment="1" applyProtection="1">
      <alignment horizontal="right" wrapText="1"/>
    </xf>
    <xf numFmtId="4" fontId="11" fillId="0" borderId="1" xfId="0" applyNumberFormat="1" applyFont="1" applyFill="1" applyBorder="1" applyAlignment="1" applyProtection="1">
      <alignment wrapText="1"/>
    </xf>
    <xf numFmtId="165" fontId="16" fillId="0" borderId="1" xfId="2" applyNumberFormat="1" applyFont="1" applyFill="1" applyBorder="1" applyAlignment="1">
      <alignment wrapText="1"/>
    </xf>
    <xf numFmtId="4" fontId="11" fillId="0" borderId="1" xfId="2" applyNumberFormat="1" applyFont="1" applyFill="1" applyBorder="1" applyAlignment="1" applyProtection="1">
      <alignment wrapText="1"/>
    </xf>
    <xf numFmtId="4" fontId="9" fillId="0" borderId="1" xfId="0" applyNumberFormat="1" applyFont="1" applyFill="1" applyBorder="1" applyAlignment="1">
      <alignment horizontal="right"/>
    </xf>
    <xf numFmtId="4" fontId="11" fillId="0" borderId="1" xfId="0" applyNumberFormat="1" applyFont="1" applyFill="1" applyBorder="1" applyAlignment="1">
      <alignment horizontal="right"/>
    </xf>
    <xf numFmtId="3" fontId="11" fillId="0" borderId="0" xfId="0" applyNumberFormat="1" applyFont="1" applyFill="1" applyBorder="1"/>
    <xf numFmtId="4" fontId="5" fillId="0" borderId="0" xfId="0" applyNumberFormat="1" applyFont="1" applyFill="1"/>
    <xf numFmtId="0" fontId="4" fillId="3" borderId="0" xfId="0" applyFont="1" applyFill="1"/>
    <xf numFmtId="4" fontId="10" fillId="3" borderId="1" xfId="0" applyNumberFormat="1" applyFont="1" applyFill="1" applyBorder="1" applyAlignment="1">
      <alignment horizontal="right"/>
    </xf>
    <xf numFmtId="0" fontId="9" fillId="3" borderId="0" xfId="0" applyFont="1" applyFill="1"/>
    <xf numFmtId="0" fontId="11" fillId="3" borderId="0" xfId="0" applyFont="1" applyFill="1"/>
    <xf numFmtId="3" fontId="11" fillId="3" borderId="1" xfId="3" applyNumberFormat="1" applyFont="1" applyFill="1" applyBorder="1" applyAlignment="1" applyProtection="1">
      <alignment horizontal="right" wrapText="1"/>
    </xf>
    <xf numFmtId="3" fontId="9" fillId="3" borderId="1" xfId="0" applyNumberFormat="1" applyFont="1" applyFill="1" applyBorder="1"/>
    <xf numFmtId="4" fontId="11" fillId="0" borderId="1" xfId="0" applyNumberFormat="1" applyFont="1" applyFill="1" applyBorder="1" applyAlignment="1">
      <alignment horizontal="left" vertical="center" wrapText="1"/>
    </xf>
    <xf numFmtId="49" fontId="9" fillId="3" borderId="0" xfId="0" applyNumberFormat="1" applyFont="1" applyFill="1" applyBorder="1" applyAlignment="1">
      <alignment vertical="top" wrapText="1"/>
    </xf>
    <xf numFmtId="165" fontId="9" fillId="3" borderId="1" xfId="2" applyNumberFormat="1"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L156"/>
  <sheetViews>
    <sheetView zoomScaleNormal="100" workbookViewId="0">
      <pane xSplit="3" ySplit="6" topLeftCell="D100" activePane="bottomRight" state="frozen"/>
      <selection activeCell="B2" sqref="B2"/>
      <selection pane="topRight" activeCell="B2" sqref="B2"/>
      <selection pane="bottomLeft" activeCell="B2" sqref="B2"/>
      <selection pane="bottomRight" activeCell="D114" sqref="D114"/>
    </sheetView>
  </sheetViews>
  <sheetFormatPr defaultRowHeight="12.75" x14ac:dyDescent="0.2"/>
  <cols>
    <col min="1" max="1" width="11" style="33" customWidth="1"/>
    <col min="2" max="2" width="59.5703125" style="11" customWidth="1"/>
    <col min="3" max="3" width="15" style="34" customWidth="1"/>
    <col min="4" max="4" width="16.5703125" style="34" customWidth="1"/>
    <col min="5" max="6" width="18" style="11" customWidth="1"/>
    <col min="7" max="7" width="10.28515625" style="6" customWidth="1"/>
    <col min="8" max="8" width="9.140625" style="6"/>
    <col min="9" max="9" width="10" style="6" customWidth="1"/>
    <col min="10" max="10" width="10.7109375" style="6" customWidth="1"/>
    <col min="11" max="11" width="10" style="6" customWidth="1"/>
    <col min="12" max="12" width="10.28515625" style="6" customWidth="1"/>
    <col min="13" max="13" width="10" style="6" customWidth="1"/>
    <col min="14" max="14" width="10.85546875" style="6" customWidth="1"/>
    <col min="15" max="15" width="9.140625" style="6"/>
    <col min="16" max="16" width="9.7109375" style="6" customWidth="1"/>
    <col min="17" max="17" width="10.140625" style="6" customWidth="1"/>
    <col min="18" max="18" width="10.85546875" style="6" customWidth="1"/>
    <col min="19" max="19" width="9.7109375" style="6" customWidth="1"/>
    <col min="20" max="21" width="10.5703125" style="6" customWidth="1"/>
    <col min="22" max="22" width="10.85546875" style="6" customWidth="1"/>
    <col min="23" max="23" width="9.85546875" style="6" customWidth="1"/>
    <col min="24" max="24" width="9" style="6" customWidth="1"/>
    <col min="25" max="25" width="10.140625" style="6" customWidth="1"/>
    <col min="26" max="26" width="10.5703125" style="6" customWidth="1"/>
    <col min="27" max="27" width="10.7109375" style="6" customWidth="1"/>
    <col min="28" max="28" width="9.28515625" style="6" customWidth="1"/>
    <col min="29" max="29" width="10.28515625" style="6" customWidth="1"/>
    <col min="30" max="30" width="9.85546875" style="6" customWidth="1"/>
    <col min="31" max="31" width="10.7109375" style="6" customWidth="1"/>
    <col min="32" max="32" width="10" style="6" customWidth="1"/>
    <col min="33" max="33" width="10.28515625" style="6" customWidth="1"/>
    <col min="34" max="34" width="9.5703125" style="6" customWidth="1"/>
    <col min="35" max="35" width="10.7109375" style="6" customWidth="1"/>
    <col min="36" max="36" width="10.140625" style="6" bestFit="1" customWidth="1"/>
    <col min="37" max="37" width="10.5703125" style="6" customWidth="1"/>
    <col min="38" max="38" width="10" style="6" customWidth="1"/>
    <col min="39" max="39" width="10.85546875" style="6" customWidth="1"/>
    <col min="40" max="40" width="10.140625" style="6" customWidth="1"/>
    <col min="41" max="41" width="9.7109375" style="6" customWidth="1"/>
    <col min="42" max="42" width="10.85546875" style="6" customWidth="1"/>
    <col min="43" max="43" width="11.140625" style="6" customWidth="1"/>
    <col min="44" max="44" width="9.140625" style="6"/>
    <col min="45" max="45" width="10.5703125" style="6" customWidth="1"/>
    <col min="46" max="46" width="9.85546875" style="6" customWidth="1"/>
    <col min="47" max="47" width="10.85546875" style="6" customWidth="1"/>
    <col min="48" max="48" width="10.28515625" style="6" customWidth="1"/>
    <col min="49" max="49" width="8.5703125" style="6" customWidth="1"/>
    <col min="50" max="50" width="10.42578125" style="6" customWidth="1"/>
    <col min="51" max="52" width="9.85546875" style="6" customWidth="1"/>
    <col min="53" max="53" width="9.28515625" style="6" customWidth="1"/>
    <col min="54" max="54" width="9" style="6" customWidth="1"/>
    <col min="55" max="55" width="10.42578125" style="6" customWidth="1"/>
    <col min="56" max="56" width="11.28515625" style="6" customWidth="1"/>
    <col min="57" max="57" width="9.85546875" style="6" customWidth="1"/>
    <col min="58" max="58" width="10.42578125" style="6" customWidth="1"/>
    <col min="59" max="59" width="9.7109375" style="6" customWidth="1"/>
    <col min="60" max="60" width="11.140625" style="6" customWidth="1"/>
    <col min="61" max="61" width="10.42578125" style="6" customWidth="1"/>
    <col min="62" max="62" width="10" style="6" customWidth="1"/>
    <col min="63" max="63" width="10.140625" style="6" customWidth="1"/>
    <col min="64" max="64" width="10.7109375" style="6" customWidth="1"/>
    <col min="65" max="65" width="11.140625" style="6" customWidth="1"/>
    <col min="66" max="66" width="9.5703125" style="6" customWidth="1"/>
    <col min="67" max="67" width="11.28515625" style="6" customWidth="1"/>
    <col min="68" max="68" width="11" style="6" customWidth="1"/>
    <col min="69" max="69" width="9.85546875" style="6" customWidth="1"/>
    <col min="70" max="70" width="10.7109375" style="6" customWidth="1"/>
    <col min="71" max="71" width="10.28515625" style="6" customWidth="1"/>
    <col min="72" max="72" width="10.5703125" style="6" customWidth="1"/>
    <col min="73" max="73" width="9.5703125" style="6" customWidth="1"/>
    <col min="74" max="74" width="8.42578125" style="6" customWidth="1"/>
    <col min="75" max="75" width="10.7109375" style="6" customWidth="1"/>
    <col min="76" max="76" width="10.140625" style="6" customWidth="1"/>
    <col min="77" max="77" width="10.7109375" style="6" customWidth="1"/>
    <col min="78" max="78" width="9.85546875" style="6" customWidth="1"/>
    <col min="79" max="79" width="9.7109375" style="6" customWidth="1"/>
    <col min="80" max="80" width="10" style="6" customWidth="1"/>
    <col min="81" max="81" width="11.42578125" style="6" customWidth="1"/>
    <col min="82" max="82" width="10" style="6" customWidth="1"/>
    <col min="83" max="83" width="9.7109375" style="6" customWidth="1"/>
    <col min="84" max="84" width="10" style="6" customWidth="1"/>
    <col min="85" max="85" width="10.7109375" style="6" customWidth="1"/>
    <col min="86" max="86" width="9.28515625" style="6" customWidth="1"/>
    <col min="87" max="87" width="10.7109375" style="6" customWidth="1"/>
    <col min="88" max="88" width="10.140625" style="6" customWidth="1"/>
    <col min="89" max="89" width="10.85546875" style="6" customWidth="1"/>
    <col min="90" max="90" width="11.140625" style="6" customWidth="1"/>
    <col min="91" max="93" width="10.28515625" style="6" customWidth="1"/>
    <col min="94" max="94" width="9.5703125" style="6" customWidth="1"/>
    <col min="95" max="95" width="10.28515625" style="6" customWidth="1"/>
    <col min="96" max="96" width="9.5703125" style="6" customWidth="1"/>
    <col min="97" max="97" width="10.140625" style="6" customWidth="1"/>
    <col min="98" max="98" width="8.85546875" style="6" customWidth="1"/>
    <col min="99" max="99" width="9.42578125" style="6" customWidth="1"/>
    <col min="100" max="100" width="10.28515625" style="6" customWidth="1"/>
    <col min="101" max="101" width="9.85546875" style="6" customWidth="1"/>
    <col min="102" max="102" width="9.5703125" style="6" customWidth="1"/>
    <col min="103" max="103" width="9" style="6" customWidth="1"/>
    <col min="104" max="104" width="9.7109375" style="6" customWidth="1"/>
    <col min="105" max="106" width="10.42578125" style="6" customWidth="1"/>
    <col min="107" max="107" width="10.140625" style="6" customWidth="1"/>
    <col min="108" max="108" width="10.28515625" style="6" customWidth="1"/>
    <col min="109" max="109" width="11.5703125" style="6" customWidth="1"/>
    <col min="110" max="111" width="11.140625" style="6" customWidth="1"/>
    <col min="112" max="112" width="9.85546875" style="6" customWidth="1"/>
    <col min="113" max="113" width="8.5703125" style="6" customWidth="1"/>
    <col min="114" max="114" width="10.28515625" style="6" customWidth="1"/>
    <col min="115" max="115" width="10" style="6" customWidth="1"/>
    <col min="116" max="116" width="9.85546875" style="6" customWidth="1"/>
    <col min="117" max="117" width="10.140625" style="6" customWidth="1"/>
    <col min="118" max="118" width="11.7109375" style="6" customWidth="1"/>
    <col min="119" max="119" width="8.140625" style="6" customWidth="1"/>
    <col min="120" max="120" width="8.5703125" style="6" customWidth="1"/>
    <col min="121" max="121" width="10.140625" style="6" customWidth="1"/>
    <col min="122" max="122" width="11.7109375" style="6" customWidth="1"/>
    <col min="123" max="123" width="9.5703125" style="6" customWidth="1"/>
    <col min="124" max="124" width="9.42578125" style="6" customWidth="1"/>
    <col min="125" max="125" width="12.28515625" style="6" customWidth="1"/>
    <col min="126" max="126" width="11.42578125" style="6" customWidth="1"/>
    <col min="127" max="127" width="11.5703125" style="6" customWidth="1"/>
    <col min="128" max="128" width="11.42578125" style="6" customWidth="1"/>
    <col min="129" max="129" width="14.28515625" style="6" customWidth="1"/>
    <col min="130" max="130" width="10.5703125" style="6" customWidth="1"/>
    <col min="131" max="131" width="11.7109375" style="6" bestFit="1" customWidth="1"/>
    <col min="132" max="132" width="11" style="6" customWidth="1"/>
    <col min="133" max="133" width="12" style="6" customWidth="1"/>
    <col min="134" max="134" width="10.85546875" style="6" customWidth="1"/>
    <col min="135" max="135" width="11.5703125" style="6" customWidth="1"/>
    <col min="136" max="136" width="9.85546875" style="6" customWidth="1"/>
    <col min="137" max="137" width="10.5703125" style="6" customWidth="1"/>
    <col min="138" max="139" width="9.140625" style="6"/>
    <col min="140" max="140" width="10.5703125" style="6" customWidth="1"/>
    <col min="141" max="141" width="9.85546875" style="6" customWidth="1"/>
    <col min="142" max="142" width="10.140625" style="6" customWidth="1"/>
    <col min="143" max="144" width="9.140625" style="6"/>
    <col min="145" max="145" width="10.5703125" style="6" customWidth="1"/>
    <col min="146" max="146" width="10" style="6" customWidth="1"/>
    <col min="147" max="147" width="9.85546875" style="6" customWidth="1"/>
    <col min="148" max="149" width="9.140625" style="6"/>
    <col min="150" max="150" width="10.42578125" style="6" customWidth="1"/>
    <col min="151" max="151" width="9.7109375" style="6" customWidth="1"/>
    <col min="152" max="152" width="10" style="6" customWidth="1"/>
    <col min="153" max="154" width="9.140625" style="6"/>
    <col min="155" max="155" width="10.140625" style="6" customWidth="1"/>
    <col min="156" max="156" width="12.7109375" style="6" bestFit="1" customWidth="1"/>
    <col min="157" max="168" width="9.140625" style="6"/>
    <col min="169" max="16384" width="9.140625" style="11"/>
  </cols>
  <sheetData>
    <row r="1" spans="1:168" ht="15" x14ac:dyDescent="0.2">
      <c r="B1" s="107" t="s">
        <v>521</v>
      </c>
      <c r="C1" s="97"/>
      <c r="D1" s="97"/>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row>
    <row r="2" spans="1:168" x14ac:dyDescent="0.2">
      <c r="B2" s="1"/>
      <c r="C2" s="97"/>
      <c r="D2" s="97"/>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row>
    <row r="3" spans="1:168" x14ac:dyDescent="0.2">
      <c r="A3" s="2"/>
      <c r="B3" s="3"/>
      <c r="C3" s="26"/>
      <c r="D3" s="26"/>
      <c r="E3" s="26"/>
      <c r="F3" s="26"/>
      <c r="EY3" s="5"/>
    </row>
    <row r="4" spans="1:168" ht="12.75" customHeight="1" x14ac:dyDescent="0.2">
      <c r="B4" s="6"/>
      <c r="C4" s="26"/>
      <c r="D4" s="26"/>
      <c r="E4" s="26"/>
      <c r="F4" s="7" t="s">
        <v>0</v>
      </c>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4"/>
      <c r="EB4" s="164"/>
      <c r="EC4" s="164"/>
      <c r="ED4" s="164"/>
      <c r="EE4" s="164"/>
      <c r="EF4" s="163"/>
      <c r="EG4" s="163"/>
      <c r="EH4" s="163"/>
      <c r="EI4" s="163"/>
      <c r="EJ4" s="163"/>
      <c r="EK4" s="163"/>
      <c r="EL4" s="163"/>
      <c r="EM4" s="163"/>
      <c r="EN4" s="163"/>
      <c r="EO4" s="163"/>
      <c r="EP4" s="163"/>
      <c r="EQ4" s="163"/>
      <c r="ER4" s="163"/>
      <c r="ES4" s="163"/>
      <c r="ET4" s="163"/>
      <c r="EU4" s="163"/>
      <c r="EV4" s="163"/>
      <c r="EW4" s="163"/>
      <c r="EX4" s="163"/>
      <c r="EY4" s="163"/>
    </row>
    <row r="5" spans="1:168" ht="76.5" x14ac:dyDescent="0.2">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row>
    <row r="6" spans="1:168" s="16" customFormat="1" x14ac:dyDescent="0.2">
      <c r="A6" s="12"/>
      <c r="B6" s="13"/>
      <c r="C6" s="96"/>
      <c r="D6" s="96"/>
      <c r="E6" s="96"/>
      <c r="F6" s="96"/>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5"/>
      <c r="FA6" s="15"/>
      <c r="FB6" s="15"/>
      <c r="FC6" s="15"/>
      <c r="FD6" s="15"/>
      <c r="FE6" s="15"/>
      <c r="FF6" s="15"/>
      <c r="FG6" s="15"/>
      <c r="FH6" s="15"/>
      <c r="FI6" s="15"/>
      <c r="FJ6" s="15"/>
      <c r="FK6" s="15"/>
      <c r="FL6" s="15"/>
    </row>
    <row r="7" spans="1:168" x14ac:dyDescent="0.2">
      <c r="A7" s="98" t="s">
        <v>7</v>
      </c>
      <c r="B7" s="17" t="s">
        <v>8</v>
      </c>
      <c r="C7" s="18">
        <f t="shared" ref="C7:F7" si="0">+C8+C66+C110+C95+C90</f>
        <v>610974220</v>
      </c>
      <c r="D7" s="18">
        <f t="shared" si="0"/>
        <v>349698220</v>
      </c>
      <c r="E7" s="18">
        <f t="shared" si="0"/>
        <v>341087993</v>
      </c>
      <c r="F7" s="18">
        <f t="shared" si="0"/>
        <v>52731186</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26"/>
      <c r="FA7" s="26"/>
    </row>
    <row r="8" spans="1:168" x14ac:dyDescent="0.2">
      <c r="A8" s="98" t="s">
        <v>9</v>
      </c>
      <c r="B8" s="17" t="s">
        <v>10</v>
      </c>
      <c r="C8" s="18">
        <f t="shared" ref="C8:F8" si="1">+C14+C52+C9</f>
        <v>516642000</v>
      </c>
      <c r="D8" s="18">
        <f t="shared" si="1"/>
        <v>255366000</v>
      </c>
      <c r="E8" s="18">
        <f t="shared" si="1"/>
        <v>248643299</v>
      </c>
      <c r="F8" s="18">
        <f t="shared" si="1"/>
        <v>37834028</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26"/>
      <c r="FA8" s="26"/>
    </row>
    <row r="9" spans="1:168" x14ac:dyDescent="0.2">
      <c r="A9" s="98" t="s">
        <v>11</v>
      </c>
      <c r="B9" s="17" t="s">
        <v>12</v>
      </c>
      <c r="C9" s="18">
        <f t="shared" ref="C9:F9" si="2">+C10+C11+C12+C13</f>
        <v>984000</v>
      </c>
      <c r="D9" s="18">
        <f t="shared" si="2"/>
        <v>666000</v>
      </c>
      <c r="E9" s="18">
        <f t="shared" si="2"/>
        <v>772477</v>
      </c>
      <c r="F9" s="18">
        <f t="shared" si="2"/>
        <v>365380</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26"/>
      <c r="FA9" s="26"/>
    </row>
    <row r="10" spans="1:168" s="130" customFormat="1" ht="38.25" x14ac:dyDescent="0.2">
      <c r="A10" s="99" t="s">
        <v>13</v>
      </c>
      <c r="B10" s="103" t="s">
        <v>14</v>
      </c>
      <c r="C10" s="126">
        <v>984000</v>
      </c>
      <c r="D10" s="126">
        <v>666000</v>
      </c>
      <c r="E10" s="127">
        <v>772477</v>
      </c>
      <c r="F10" s="127">
        <v>365380</v>
      </c>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9"/>
      <c r="FC10" s="129"/>
      <c r="FD10" s="129"/>
      <c r="FE10" s="129"/>
      <c r="FF10" s="129"/>
      <c r="FG10" s="129"/>
      <c r="FH10" s="129"/>
      <c r="FI10" s="129"/>
      <c r="FJ10" s="129"/>
      <c r="FK10" s="129"/>
      <c r="FL10" s="129"/>
    </row>
    <row r="11" spans="1:168" s="130" customFormat="1" ht="38.25" x14ac:dyDescent="0.2">
      <c r="A11" s="99" t="s">
        <v>15</v>
      </c>
      <c r="B11" s="103" t="s">
        <v>16</v>
      </c>
      <c r="C11" s="126">
        <v>0</v>
      </c>
      <c r="D11" s="126">
        <v>0</v>
      </c>
      <c r="E11" s="127">
        <v>0</v>
      </c>
      <c r="F11" s="127">
        <v>0</v>
      </c>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9"/>
      <c r="FC11" s="129"/>
      <c r="FD11" s="129"/>
      <c r="FE11" s="129"/>
      <c r="FF11" s="129"/>
      <c r="FG11" s="129"/>
      <c r="FH11" s="129"/>
      <c r="FI11" s="129"/>
      <c r="FJ11" s="129"/>
      <c r="FK11" s="129"/>
      <c r="FL11" s="129"/>
    </row>
    <row r="12" spans="1:168" s="130" customFormat="1" ht="25.5" x14ac:dyDescent="0.2">
      <c r="A12" s="99" t="s">
        <v>17</v>
      </c>
      <c r="B12" s="103" t="s">
        <v>18</v>
      </c>
      <c r="C12" s="126">
        <v>0</v>
      </c>
      <c r="D12" s="126">
        <v>0</v>
      </c>
      <c r="E12" s="127">
        <v>0</v>
      </c>
      <c r="F12" s="127">
        <v>0</v>
      </c>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9"/>
      <c r="FC12" s="129"/>
      <c r="FD12" s="129"/>
      <c r="FE12" s="129"/>
      <c r="FF12" s="129"/>
      <c r="FG12" s="129"/>
      <c r="FH12" s="129"/>
      <c r="FI12" s="129"/>
      <c r="FJ12" s="129"/>
      <c r="FK12" s="129"/>
      <c r="FL12" s="129"/>
    </row>
    <row r="13" spans="1:168" s="130" customFormat="1" ht="25.5" x14ac:dyDescent="0.2">
      <c r="A13" s="99" t="s">
        <v>19</v>
      </c>
      <c r="B13" s="103" t="s">
        <v>20</v>
      </c>
      <c r="C13" s="126">
        <v>0</v>
      </c>
      <c r="D13" s="126">
        <v>0</v>
      </c>
      <c r="E13" s="127">
        <v>0</v>
      </c>
      <c r="F13" s="127">
        <v>0</v>
      </c>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9"/>
      <c r="FC13" s="129"/>
      <c r="FD13" s="129"/>
      <c r="FE13" s="129"/>
      <c r="FF13" s="129"/>
      <c r="FG13" s="129"/>
      <c r="FH13" s="129"/>
      <c r="FI13" s="129"/>
      <c r="FJ13" s="129"/>
      <c r="FK13" s="129"/>
      <c r="FL13" s="129"/>
    </row>
    <row r="14" spans="1:168" x14ac:dyDescent="0.2">
      <c r="A14" s="98" t="s">
        <v>21</v>
      </c>
      <c r="B14" s="17" t="s">
        <v>22</v>
      </c>
      <c r="C14" s="18">
        <f t="shared" ref="C14:F14" si="3">+C15+C28</f>
        <v>515409000</v>
      </c>
      <c r="D14" s="18">
        <f t="shared" si="3"/>
        <v>254629000</v>
      </c>
      <c r="E14" s="18">
        <f t="shared" si="3"/>
        <v>247625348</v>
      </c>
      <c r="F14" s="18">
        <f t="shared" si="3"/>
        <v>37421762</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26"/>
      <c r="FA14" s="26"/>
    </row>
    <row r="15" spans="1:168" x14ac:dyDescent="0.2">
      <c r="A15" s="98" t="s">
        <v>23</v>
      </c>
      <c r="B15" s="17" t="s">
        <v>24</v>
      </c>
      <c r="C15" s="18">
        <f t="shared" ref="C15:F15" si="4">+C16+C24+C27</f>
        <v>31877000</v>
      </c>
      <c r="D15" s="18">
        <f t="shared" si="4"/>
        <v>15068000</v>
      </c>
      <c r="E15" s="18">
        <f t="shared" si="4"/>
        <v>14048709</v>
      </c>
      <c r="F15" s="18">
        <f t="shared" si="4"/>
        <v>2091279</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26"/>
      <c r="FA15" s="26"/>
    </row>
    <row r="16" spans="1:168" ht="25.5" x14ac:dyDescent="0.2">
      <c r="A16" s="98" t="s">
        <v>25</v>
      </c>
      <c r="B16" s="17" t="s">
        <v>26</v>
      </c>
      <c r="C16" s="18">
        <f t="shared" ref="C16:F16" si="5">C17+C18+C20+C21+C22+C19+C23</f>
        <v>9543000</v>
      </c>
      <c r="D16" s="18">
        <f t="shared" si="5"/>
        <v>4498000</v>
      </c>
      <c r="E16" s="18">
        <f t="shared" si="5"/>
        <v>1450522</v>
      </c>
      <c r="F16" s="18">
        <f t="shared" si="5"/>
        <v>73255</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26"/>
      <c r="FA16" s="26"/>
    </row>
    <row r="17" spans="1:157" s="6" customFormat="1" ht="25.5" x14ac:dyDescent="0.2">
      <c r="A17" s="99" t="s">
        <v>27</v>
      </c>
      <c r="B17" s="19" t="s">
        <v>28</v>
      </c>
      <c r="C17" s="131">
        <v>9543000</v>
      </c>
      <c r="D17" s="131">
        <v>4498000</v>
      </c>
      <c r="E17" s="20">
        <v>917210</v>
      </c>
      <c r="F17" s="20">
        <v>4078</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row>
    <row r="18" spans="1:157" s="6" customFormat="1" ht="25.5" x14ac:dyDescent="0.2">
      <c r="A18" s="99" t="s">
        <v>29</v>
      </c>
      <c r="B18" s="19" t="s">
        <v>30</v>
      </c>
      <c r="C18" s="131">
        <v>0</v>
      </c>
      <c r="D18" s="131">
        <v>0</v>
      </c>
      <c r="E18" s="20">
        <v>0</v>
      </c>
      <c r="F18" s="20">
        <v>0</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row>
    <row r="19" spans="1:157" s="6" customFormat="1" x14ac:dyDescent="0.2">
      <c r="A19" s="99" t="s">
        <v>31</v>
      </c>
      <c r="B19" s="19" t="s">
        <v>32</v>
      </c>
      <c r="C19" s="131">
        <v>0</v>
      </c>
      <c r="D19" s="131">
        <v>0</v>
      </c>
      <c r="E19" s="20">
        <v>0</v>
      </c>
      <c r="F19" s="20">
        <v>0</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row>
    <row r="20" spans="1:157" s="6" customFormat="1" ht="25.5" x14ac:dyDescent="0.2">
      <c r="A20" s="99" t="s">
        <v>33</v>
      </c>
      <c r="B20" s="19" t="s">
        <v>34</v>
      </c>
      <c r="C20" s="131">
        <v>0</v>
      </c>
      <c r="D20" s="131">
        <v>0</v>
      </c>
      <c r="E20" s="20">
        <v>0</v>
      </c>
      <c r="F20" s="20">
        <v>0</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row>
    <row r="21" spans="1:157" s="6" customFormat="1" ht="25.5" x14ac:dyDescent="0.2">
      <c r="A21" s="99" t="s">
        <v>35</v>
      </c>
      <c r="B21" s="19" t="s">
        <v>36</v>
      </c>
      <c r="C21" s="131">
        <v>0</v>
      </c>
      <c r="D21" s="131">
        <v>0</v>
      </c>
      <c r="E21" s="20">
        <v>0</v>
      </c>
      <c r="F21" s="20">
        <v>0</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row>
    <row r="22" spans="1:157" s="6" customFormat="1" ht="43.5" customHeight="1" x14ac:dyDescent="0.2">
      <c r="A22" s="99" t="s">
        <v>37</v>
      </c>
      <c r="B22" s="100" t="s">
        <v>38</v>
      </c>
      <c r="C22" s="131">
        <v>0</v>
      </c>
      <c r="D22" s="131">
        <v>0</v>
      </c>
      <c r="E22" s="20">
        <v>66</v>
      </c>
      <c r="F22" s="20">
        <v>0</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row>
    <row r="23" spans="1:157" s="6" customFormat="1" ht="43.5" customHeight="1" x14ac:dyDescent="0.2">
      <c r="A23" s="99" t="s">
        <v>39</v>
      </c>
      <c r="B23" s="100" t="s">
        <v>40</v>
      </c>
      <c r="C23" s="131">
        <v>0</v>
      </c>
      <c r="D23" s="131">
        <v>0</v>
      </c>
      <c r="E23" s="20">
        <v>533246</v>
      </c>
      <c r="F23" s="20">
        <v>69177</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row>
    <row r="24" spans="1:157" s="6" customFormat="1" x14ac:dyDescent="0.2">
      <c r="A24" s="98" t="s">
        <v>41</v>
      </c>
      <c r="B24" s="101" t="s">
        <v>42</v>
      </c>
      <c r="C24" s="21">
        <f t="shared" ref="C24:F24" si="6">C25+C26</f>
        <v>0</v>
      </c>
      <c r="D24" s="21">
        <f t="shared" si="6"/>
        <v>0</v>
      </c>
      <c r="E24" s="21">
        <f t="shared" si="6"/>
        <v>87526</v>
      </c>
      <c r="F24" s="21">
        <f t="shared" si="6"/>
        <v>-713</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26"/>
      <c r="FA24" s="26"/>
    </row>
    <row r="25" spans="1:157" s="6" customFormat="1" x14ac:dyDescent="0.2">
      <c r="A25" s="99" t="s">
        <v>43</v>
      </c>
      <c r="B25" s="100" t="s">
        <v>44</v>
      </c>
      <c r="C25" s="131">
        <v>0</v>
      </c>
      <c r="D25" s="131">
        <v>0</v>
      </c>
      <c r="E25" s="20">
        <v>87526</v>
      </c>
      <c r="F25" s="20">
        <v>-713</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row>
    <row r="26" spans="1:157" s="6" customFormat="1" ht="25.5" x14ac:dyDescent="0.2">
      <c r="A26" s="99" t="s">
        <v>45</v>
      </c>
      <c r="B26" s="100" t="s">
        <v>46</v>
      </c>
      <c r="C26" s="131">
        <v>0</v>
      </c>
      <c r="D26" s="131">
        <v>0</v>
      </c>
      <c r="E26" s="20">
        <v>0</v>
      </c>
      <c r="F26" s="20">
        <v>0</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row>
    <row r="27" spans="1:157" s="6" customFormat="1" ht="25.5" x14ac:dyDescent="0.2">
      <c r="A27" s="99" t="s">
        <v>47</v>
      </c>
      <c r="B27" s="100" t="s">
        <v>48</v>
      </c>
      <c r="C27" s="131">
        <v>22334000</v>
      </c>
      <c r="D27" s="131">
        <v>10570000</v>
      </c>
      <c r="E27" s="20">
        <v>12510661</v>
      </c>
      <c r="F27" s="20">
        <v>2018737</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row>
    <row r="28" spans="1:157" s="6" customFormat="1" x14ac:dyDescent="0.2">
      <c r="A28" s="98" t="s">
        <v>49</v>
      </c>
      <c r="B28" s="17" t="s">
        <v>50</v>
      </c>
      <c r="C28" s="18">
        <f t="shared" ref="C28:F28" si="7">C29+C35+C51+C36+C37+C38+C39+C40+C41+C42+C43+C44+C45+C46+C47+C48+C49+C50</f>
        <v>483532000</v>
      </c>
      <c r="D28" s="18">
        <f t="shared" si="7"/>
        <v>239561000</v>
      </c>
      <c r="E28" s="18">
        <f t="shared" si="7"/>
        <v>233576639</v>
      </c>
      <c r="F28" s="18">
        <f t="shared" si="7"/>
        <v>35330483</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26"/>
      <c r="FA28" s="26"/>
    </row>
    <row r="29" spans="1:157" s="6" customFormat="1" ht="25.5" x14ac:dyDescent="0.2">
      <c r="A29" s="98" t="s">
        <v>51</v>
      </c>
      <c r="B29" s="17" t="s">
        <v>52</v>
      </c>
      <c r="C29" s="18">
        <f t="shared" ref="C29:F29" si="8">C30+C31+C32+C33+C34</f>
        <v>465574000</v>
      </c>
      <c r="D29" s="18">
        <f t="shared" si="8"/>
        <v>228232000</v>
      </c>
      <c r="E29" s="18">
        <f t="shared" si="8"/>
        <v>219067105</v>
      </c>
      <c r="F29" s="18">
        <f t="shared" si="8"/>
        <v>33305431</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26"/>
      <c r="FA29" s="26"/>
    </row>
    <row r="30" spans="1:157" s="6" customFormat="1" ht="25.5" x14ac:dyDescent="0.2">
      <c r="A30" s="99" t="s">
        <v>53</v>
      </c>
      <c r="B30" s="19" t="s">
        <v>54</v>
      </c>
      <c r="C30" s="131">
        <v>465574000</v>
      </c>
      <c r="D30" s="131">
        <v>228232000</v>
      </c>
      <c r="E30" s="20">
        <v>218275628</v>
      </c>
      <c r="F30" s="20">
        <v>33313171</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row>
    <row r="31" spans="1:157" s="6" customFormat="1" ht="38.25" x14ac:dyDescent="0.2">
      <c r="A31" s="99" t="s">
        <v>55</v>
      </c>
      <c r="B31" s="102" t="s">
        <v>56</v>
      </c>
      <c r="C31" s="131">
        <v>0</v>
      </c>
      <c r="D31" s="131">
        <v>0</v>
      </c>
      <c r="E31" s="20">
        <v>96464</v>
      </c>
      <c r="F31" s="20">
        <v>-7740</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row>
    <row r="32" spans="1:157" s="6" customFormat="1" ht="27.75" customHeight="1" x14ac:dyDescent="0.2">
      <c r="A32" s="99" t="s">
        <v>57</v>
      </c>
      <c r="B32" s="19" t="s">
        <v>58</v>
      </c>
      <c r="C32" s="131">
        <v>0</v>
      </c>
      <c r="D32" s="131">
        <v>0</v>
      </c>
      <c r="E32" s="20">
        <v>0</v>
      </c>
      <c r="F32" s="20">
        <v>0</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row>
    <row r="33" spans="1:157" s="6" customFormat="1" x14ac:dyDescent="0.2">
      <c r="A33" s="99" t="s">
        <v>59</v>
      </c>
      <c r="B33" s="19" t="s">
        <v>60</v>
      </c>
      <c r="C33" s="131">
        <v>0</v>
      </c>
      <c r="D33" s="131">
        <v>0</v>
      </c>
      <c r="E33" s="20">
        <v>695013</v>
      </c>
      <c r="F33" s="20">
        <v>0</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row>
    <row r="34" spans="1:157" s="6" customFormat="1" x14ac:dyDescent="0.2">
      <c r="A34" s="99" t="s">
        <v>61</v>
      </c>
      <c r="B34" s="19" t="s">
        <v>62</v>
      </c>
      <c r="C34" s="131">
        <v>0</v>
      </c>
      <c r="D34" s="131">
        <v>0</v>
      </c>
      <c r="E34" s="20">
        <v>0</v>
      </c>
      <c r="F34" s="20">
        <v>0</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row>
    <row r="35" spans="1:157" s="6" customFormat="1" x14ac:dyDescent="0.2">
      <c r="A35" s="99" t="s">
        <v>63</v>
      </c>
      <c r="B35" s="19" t="s">
        <v>64</v>
      </c>
      <c r="C35" s="131">
        <v>0</v>
      </c>
      <c r="D35" s="131">
        <v>0</v>
      </c>
      <c r="E35" s="20">
        <v>0</v>
      </c>
      <c r="F35" s="20">
        <v>0</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row>
    <row r="36" spans="1:157" s="6" customFormat="1" ht="25.5" x14ac:dyDescent="0.2">
      <c r="A36" s="99" t="s">
        <v>65</v>
      </c>
      <c r="B36" s="103" t="s">
        <v>66</v>
      </c>
      <c r="C36" s="131">
        <v>0</v>
      </c>
      <c r="D36" s="131">
        <v>0</v>
      </c>
      <c r="E36" s="20">
        <v>0</v>
      </c>
      <c r="F36" s="20">
        <v>0</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row>
    <row r="37" spans="1:157" s="6" customFormat="1" ht="38.25" x14ac:dyDescent="0.2">
      <c r="A37" s="99" t="s">
        <v>67</v>
      </c>
      <c r="B37" s="19" t="s">
        <v>68</v>
      </c>
      <c r="C37" s="131">
        <v>8000</v>
      </c>
      <c r="D37" s="131">
        <v>4000</v>
      </c>
      <c r="E37" s="20">
        <v>3634</v>
      </c>
      <c r="F37" s="20">
        <v>0</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row>
    <row r="38" spans="1:157" s="6" customFormat="1" ht="51" x14ac:dyDescent="0.2">
      <c r="A38" s="99" t="s">
        <v>69</v>
      </c>
      <c r="B38" s="19" t="s">
        <v>70</v>
      </c>
      <c r="C38" s="131">
        <v>0</v>
      </c>
      <c r="D38" s="131">
        <v>0</v>
      </c>
      <c r="E38" s="20">
        <v>146</v>
      </c>
      <c r="F38" s="20">
        <v>50</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row>
    <row r="39" spans="1:157" s="6" customFormat="1" ht="38.25" x14ac:dyDescent="0.2">
      <c r="A39" s="99" t="s">
        <v>71</v>
      </c>
      <c r="B39" s="19" t="s">
        <v>72</v>
      </c>
      <c r="C39" s="131">
        <v>0</v>
      </c>
      <c r="D39" s="131">
        <v>0</v>
      </c>
      <c r="E39" s="20">
        <v>0</v>
      </c>
      <c r="F39" s="20">
        <v>0</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row>
    <row r="40" spans="1:157" s="6" customFormat="1" ht="38.25" x14ac:dyDescent="0.2">
      <c r="A40" s="99" t="s">
        <v>73</v>
      </c>
      <c r="B40" s="19" t="s">
        <v>74</v>
      </c>
      <c r="C40" s="131">
        <v>0</v>
      </c>
      <c r="D40" s="131">
        <v>0</v>
      </c>
      <c r="E40" s="20">
        <v>0</v>
      </c>
      <c r="F40" s="20">
        <v>0</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row>
    <row r="41" spans="1:157" s="6" customFormat="1" ht="38.25" x14ac:dyDescent="0.2">
      <c r="A41" s="99" t="s">
        <v>75</v>
      </c>
      <c r="B41" s="19" t="s">
        <v>76</v>
      </c>
      <c r="C41" s="131">
        <v>0</v>
      </c>
      <c r="D41" s="131">
        <v>0</v>
      </c>
      <c r="E41" s="20">
        <v>0</v>
      </c>
      <c r="F41" s="20">
        <v>0</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row>
    <row r="42" spans="1:157" s="6" customFormat="1" ht="38.25" x14ac:dyDescent="0.2">
      <c r="A42" s="99" t="s">
        <v>77</v>
      </c>
      <c r="B42" s="19" t="s">
        <v>78</v>
      </c>
      <c r="C42" s="131">
        <v>0</v>
      </c>
      <c r="D42" s="131">
        <v>0</v>
      </c>
      <c r="E42" s="20">
        <v>0</v>
      </c>
      <c r="F42" s="20">
        <v>0</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row>
    <row r="43" spans="1:157" s="6" customFormat="1" ht="25.5" x14ac:dyDescent="0.2">
      <c r="A43" s="99" t="s">
        <v>79</v>
      </c>
      <c r="B43" s="19" t="s">
        <v>80</v>
      </c>
      <c r="C43" s="131">
        <v>0</v>
      </c>
      <c r="D43" s="131">
        <v>0</v>
      </c>
      <c r="E43" s="20">
        <v>-297</v>
      </c>
      <c r="F43" s="20">
        <v>-297</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row>
    <row r="44" spans="1:157" s="6" customFormat="1" ht="25.5" x14ac:dyDescent="0.2">
      <c r="A44" s="99" t="s">
        <v>81</v>
      </c>
      <c r="B44" s="19" t="s">
        <v>82</v>
      </c>
      <c r="C44" s="131">
        <v>0</v>
      </c>
      <c r="D44" s="131">
        <v>0</v>
      </c>
      <c r="E44" s="20">
        <v>-142</v>
      </c>
      <c r="F44" s="20">
        <v>-532</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row>
    <row r="45" spans="1:157" s="6" customFormat="1" x14ac:dyDescent="0.2">
      <c r="A45" s="99" t="s">
        <v>83</v>
      </c>
      <c r="B45" s="19" t="s">
        <v>84</v>
      </c>
      <c r="C45" s="131">
        <v>0</v>
      </c>
      <c r="D45" s="131">
        <v>0</v>
      </c>
      <c r="E45" s="20">
        <v>229242</v>
      </c>
      <c r="F45" s="20">
        <v>-2517</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row>
    <row r="46" spans="1:157" s="6" customFormat="1" x14ac:dyDescent="0.2">
      <c r="A46" s="99" t="s">
        <v>85</v>
      </c>
      <c r="B46" s="19" t="s">
        <v>86</v>
      </c>
      <c r="C46" s="131">
        <v>108000</v>
      </c>
      <c r="D46" s="131">
        <v>58000</v>
      </c>
      <c r="E46" s="20">
        <v>90038</v>
      </c>
      <c r="F46" s="20">
        <v>7754</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row>
    <row r="47" spans="1:157" s="6" customFormat="1" ht="38.25" customHeight="1" x14ac:dyDescent="0.2">
      <c r="A47" s="104" t="s">
        <v>87</v>
      </c>
      <c r="B47" s="22" t="s">
        <v>88</v>
      </c>
      <c r="C47" s="131">
        <v>0</v>
      </c>
      <c r="D47" s="131">
        <v>0</v>
      </c>
      <c r="E47" s="20">
        <v>0</v>
      </c>
      <c r="F47" s="20">
        <v>0</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row>
    <row r="48" spans="1:157" s="6" customFormat="1" x14ac:dyDescent="0.2">
      <c r="A48" s="104" t="s">
        <v>89</v>
      </c>
      <c r="B48" s="22" t="s">
        <v>90</v>
      </c>
      <c r="C48" s="131">
        <v>0</v>
      </c>
      <c r="D48" s="131">
        <v>0</v>
      </c>
      <c r="E48" s="20">
        <v>0</v>
      </c>
      <c r="F48" s="20">
        <v>0</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row>
    <row r="49" spans="1:168" ht="25.5" x14ac:dyDescent="0.2">
      <c r="A49" s="104" t="s">
        <v>91</v>
      </c>
      <c r="B49" s="22" t="s">
        <v>92</v>
      </c>
      <c r="C49" s="131">
        <v>290000</v>
      </c>
      <c r="D49" s="131">
        <v>144000</v>
      </c>
      <c r="E49" s="20">
        <v>221163</v>
      </c>
      <c r="F49" s="20">
        <v>47670</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row>
    <row r="50" spans="1:168" x14ac:dyDescent="0.2">
      <c r="A50" s="104" t="s">
        <v>93</v>
      </c>
      <c r="B50" s="22" t="s">
        <v>94</v>
      </c>
      <c r="C50" s="131">
        <v>17552000</v>
      </c>
      <c r="D50" s="131">
        <v>11123000</v>
      </c>
      <c r="E50" s="20">
        <v>13965750</v>
      </c>
      <c r="F50" s="20">
        <v>1972924</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row>
    <row r="51" spans="1:168" x14ac:dyDescent="0.2">
      <c r="A51" s="99" t="s">
        <v>95</v>
      </c>
      <c r="B51" s="19" t="s">
        <v>96</v>
      </c>
      <c r="C51" s="131">
        <v>0</v>
      </c>
      <c r="D51" s="131">
        <v>0</v>
      </c>
      <c r="E51" s="20">
        <v>0</v>
      </c>
      <c r="F51" s="20">
        <v>0</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row>
    <row r="52" spans="1:168" x14ac:dyDescent="0.2">
      <c r="A52" s="98" t="s">
        <v>97</v>
      </c>
      <c r="B52" s="17" t="s">
        <v>98</v>
      </c>
      <c r="C52" s="18">
        <f t="shared" ref="C52:F52" si="9">+C53+C58</f>
        <v>249000</v>
      </c>
      <c r="D52" s="18">
        <f t="shared" si="9"/>
        <v>71000</v>
      </c>
      <c r="E52" s="18">
        <f t="shared" si="9"/>
        <v>245474</v>
      </c>
      <c r="F52" s="18">
        <f t="shared" si="9"/>
        <v>46886</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26"/>
      <c r="FA52" s="26"/>
    </row>
    <row r="53" spans="1:168" x14ac:dyDescent="0.2">
      <c r="A53" s="98" t="s">
        <v>99</v>
      </c>
      <c r="B53" s="17" t="s">
        <v>100</v>
      </c>
      <c r="C53" s="18">
        <f t="shared" ref="C53:F53" si="10">+C54+C56</f>
        <v>0</v>
      </c>
      <c r="D53" s="18">
        <f t="shared" si="10"/>
        <v>0</v>
      </c>
      <c r="E53" s="18">
        <f t="shared" si="10"/>
        <v>0</v>
      </c>
      <c r="F53" s="18">
        <f t="shared" si="10"/>
        <v>0</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26"/>
      <c r="FA53" s="26"/>
    </row>
    <row r="54" spans="1:168" x14ac:dyDescent="0.2">
      <c r="A54" s="98" t="s">
        <v>101</v>
      </c>
      <c r="B54" s="17" t="s">
        <v>102</v>
      </c>
      <c r="C54" s="18">
        <f t="shared" ref="C54:F54" si="11">+C55</f>
        <v>0</v>
      </c>
      <c r="D54" s="18">
        <f t="shared" si="11"/>
        <v>0</v>
      </c>
      <c r="E54" s="18">
        <f t="shared" si="11"/>
        <v>0</v>
      </c>
      <c r="F54" s="18">
        <f t="shared" si="11"/>
        <v>0</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26"/>
      <c r="FA54" s="26"/>
    </row>
    <row r="55" spans="1:168" s="130" customFormat="1" x14ac:dyDescent="0.2">
      <c r="A55" s="99" t="s">
        <v>103</v>
      </c>
      <c r="B55" s="103" t="s">
        <v>104</v>
      </c>
      <c r="C55" s="126">
        <v>0</v>
      </c>
      <c r="D55" s="126">
        <v>0</v>
      </c>
      <c r="E55" s="127">
        <v>0</v>
      </c>
      <c r="F55" s="127">
        <v>0</v>
      </c>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9"/>
      <c r="FC55" s="129"/>
      <c r="FD55" s="129"/>
      <c r="FE55" s="129"/>
      <c r="FF55" s="129"/>
      <c r="FG55" s="129"/>
      <c r="FH55" s="129"/>
      <c r="FI55" s="129"/>
      <c r="FJ55" s="129"/>
      <c r="FK55" s="129"/>
      <c r="FL55" s="129"/>
    </row>
    <row r="56" spans="1:168" x14ac:dyDescent="0.2">
      <c r="A56" s="98" t="s">
        <v>105</v>
      </c>
      <c r="B56" s="17" t="s">
        <v>106</v>
      </c>
      <c r="C56" s="18">
        <f t="shared" ref="C56:F56" si="12">+C57</f>
        <v>0</v>
      </c>
      <c r="D56" s="18">
        <f t="shared" si="12"/>
        <v>0</v>
      </c>
      <c r="E56" s="18">
        <f t="shared" si="12"/>
        <v>0</v>
      </c>
      <c r="F56" s="18">
        <f t="shared" si="12"/>
        <v>0</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26"/>
      <c r="FA56" s="26"/>
    </row>
    <row r="57" spans="1:168" s="130" customFormat="1" x14ac:dyDescent="0.2">
      <c r="A57" s="99" t="s">
        <v>107</v>
      </c>
      <c r="B57" s="103" t="s">
        <v>108</v>
      </c>
      <c r="C57" s="126">
        <v>0</v>
      </c>
      <c r="D57" s="126">
        <v>0</v>
      </c>
      <c r="E57" s="127">
        <v>0</v>
      </c>
      <c r="F57" s="127">
        <v>0</v>
      </c>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9"/>
      <c r="FC57" s="129"/>
      <c r="FD57" s="129"/>
      <c r="FE57" s="129"/>
      <c r="FF57" s="129"/>
      <c r="FG57" s="129"/>
      <c r="FH57" s="129"/>
      <c r="FI57" s="129"/>
      <c r="FJ57" s="129"/>
      <c r="FK57" s="129"/>
      <c r="FL57" s="129"/>
    </row>
    <row r="58" spans="1:168" s="24" customFormat="1" x14ac:dyDescent="0.2">
      <c r="A58" s="105" t="s">
        <v>109</v>
      </c>
      <c r="B58" s="17" t="s">
        <v>110</v>
      </c>
      <c r="C58" s="18">
        <f t="shared" ref="C58:F58" si="13">+C59+C64</f>
        <v>249000</v>
      </c>
      <c r="D58" s="18">
        <f t="shared" si="13"/>
        <v>71000</v>
      </c>
      <c r="E58" s="18">
        <f t="shared" si="13"/>
        <v>245474</v>
      </c>
      <c r="F58" s="18">
        <f t="shared" si="13"/>
        <v>46886</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23"/>
      <c r="FC58" s="23"/>
      <c r="FD58" s="23"/>
      <c r="FE58" s="23"/>
      <c r="FF58" s="23"/>
      <c r="FG58" s="23"/>
      <c r="FH58" s="23"/>
      <c r="FI58" s="23"/>
      <c r="FJ58" s="23"/>
      <c r="FK58" s="23"/>
      <c r="FL58" s="23"/>
    </row>
    <row r="59" spans="1:168" x14ac:dyDescent="0.2">
      <c r="A59" s="98" t="s">
        <v>111</v>
      </c>
      <c r="B59" s="17" t="s">
        <v>112</v>
      </c>
      <c r="C59" s="18">
        <f t="shared" ref="C59:F59" si="14">C63+C61+C62+C60</f>
        <v>249000</v>
      </c>
      <c r="D59" s="18">
        <f t="shared" si="14"/>
        <v>71000</v>
      </c>
      <c r="E59" s="18">
        <f t="shared" si="14"/>
        <v>245474</v>
      </c>
      <c r="F59" s="18">
        <f t="shared" si="14"/>
        <v>46886</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26"/>
      <c r="FA59" s="26"/>
    </row>
    <row r="60" spans="1:168" s="130" customFormat="1" x14ac:dyDescent="0.2">
      <c r="A60" s="99" t="s">
        <v>113</v>
      </c>
      <c r="B60" s="103" t="s">
        <v>114</v>
      </c>
      <c r="C60" s="126">
        <v>0</v>
      </c>
      <c r="D60" s="126">
        <v>0</v>
      </c>
      <c r="E60" s="126">
        <v>1396</v>
      </c>
      <c r="F60" s="126">
        <v>1393</v>
      </c>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9"/>
      <c r="FC60" s="129"/>
      <c r="FD60" s="129"/>
      <c r="FE60" s="129"/>
      <c r="FF60" s="129"/>
      <c r="FG60" s="129"/>
      <c r="FH60" s="129"/>
      <c r="FI60" s="129"/>
      <c r="FJ60" s="129"/>
      <c r="FK60" s="129"/>
      <c r="FL60" s="129"/>
    </row>
    <row r="61" spans="1:168" s="130" customFormat="1" x14ac:dyDescent="0.2">
      <c r="A61" s="132" t="s">
        <v>115</v>
      </c>
      <c r="B61" s="103" t="s">
        <v>116</v>
      </c>
      <c r="C61" s="126">
        <v>0</v>
      </c>
      <c r="D61" s="126">
        <v>0</v>
      </c>
      <c r="E61" s="127">
        <v>-4497</v>
      </c>
      <c r="F61" s="127">
        <v>0</v>
      </c>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9"/>
      <c r="FC61" s="129"/>
      <c r="FD61" s="129"/>
      <c r="FE61" s="129"/>
      <c r="FF61" s="129"/>
      <c r="FG61" s="129"/>
      <c r="FH61" s="129"/>
      <c r="FI61" s="129"/>
      <c r="FJ61" s="129"/>
      <c r="FK61" s="129"/>
      <c r="FL61" s="129"/>
    </row>
    <row r="62" spans="1:168" s="130" customFormat="1" x14ac:dyDescent="0.2">
      <c r="A62" s="132" t="s">
        <v>117</v>
      </c>
      <c r="B62" s="103" t="s">
        <v>118</v>
      </c>
      <c r="C62" s="126">
        <v>0</v>
      </c>
      <c r="D62" s="126">
        <v>0</v>
      </c>
      <c r="E62" s="127">
        <v>0</v>
      </c>
      <c r="F62" s="127">
        <v>0</v>
      </c>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9"/>
      <c r="FC62" s="129"/>
      <c r="FD62" s="129"/>
      <c r="FE62" s="129"/>
      <c r="FF62" s="129"/>
      <c r="FG62" s="129"/>
      <c r="FH62" s="129"/>
      <c r="FI62" s="129"/>
      <c r="FJ62" s="129"/>
      <c r="FK62" s="129"/>
      <c r="FL62" s="129"/>
    </row>
    <row r="63" spans="1:168" s="130" customFormat="1" x14ac:dyDescent="0.2">
      <c r="A63" s="99" t="s">
        <v>119</v>
      </c>
      <c r="B63" s="133" t="s">
        <v>120</v>
      </c>
      <c r="C63" s="126">
        <v>249000</v>
      </c>
      <c r="D63" s="126">
        <v>71000</v>
      </c>
      <c r="E63" s="127">
        <v>248575</v>
      </c>
      <c r="F63" s="127">
        <v>45493</v>
      </c>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9"/>
      <c r="FC63" s="129"/>
      <c r="FD63" s="129"/>
      <c r="FE63" s="129"/>
      <c r="FF63" s="129"/>
      <c r="FG63" s="129"/>
      <c r="FH63" s="129"/>
      <c r="FI63" s="129"/>
      <c r="FJ63" s="129"/>
      <c r="FK63" s="129"/>
      <c r="FL63" s="129"/>
    </row>
    <row r="64" spans="1:168" x14ac:dyDescent="0.2">
      <c r="A64" s="98" t="s">
        <v>121</v>
      </c>
      <c r="B64" s="17" t="s">
        <v>122</v>
      </c>
      <c r="C64" s="18">
        <f t="shared" ref="C64:F64" si="15">C65</f>
        <v>0</v>
      </c>
      <c r="D64" s="18">
        <f t="shared" si="15"/>
        <v>0</v>
      </c>
      <c r="E64" s="18">
        <f t="shared" si="15"/>
        <v>0</v>
      </c>
      <c r="F64" s="18">
        <f t="shared" si="15"/>
        <v>0</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26"/>
      <c r="FA64" s="26"/>
    </row>
    <row r="65" spans="1:157" s="6" customFormat="1" x14ac:dyDescent="0.2">
      <c r="A65" s="99" t="s">
        <v>123</v>
      </c>
      <c r="B65" s="25" t="s">
        <v>124</v>
      </c>
      <c r="C65" s="126">
        <v>0</v>
      </c>
      <c r="D65" s="126">
        <v>0</v>
      </c>
      <c r="E65" s="127">
        <v>0</v>
      </c>
      <c r="F65" s="127">
        <v>0</v>
      </c>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26"/>
      <c r="FA65" s="26"/>
    </row>
    <row r="66" spans="1:157" s="6" customFormat="1" x14ac:dyDescent="0.2">
      <c r="A66" s="98" t="s">
        <v>125</v>
      </c>
      <c r="B66" s="17" t="s">
        <v>126</v>
      </c>
      <c r="C66" s="18">
        <f t="shared" ref="C66:F66" si="16">+C67</f>
        <v>94332220</v>
      </c>
      <c r="D66" s="18">
        <f t="shared" si="16"/>
        <v>94332220</v>
      </c>
      <c r="E66" s="18">
        <f t="shared" si="16"/>
        <v>94332216</v>
      </c>
      <c r="F66" s="18">
        <f t="shared" si="16"/>
        <v>16030370</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26"/>
      <c r="FA66" s="26"/>
    </row>
    <row r="67" spans="1:157" s="6" customFormat="1" x14ac:dyDescent="0.2">
      <c r="A67" s="98" t="s">
        <v>127</v>
      </c>
      <c r="B67" s="17" t="s">
        <v>128</v>
      </c>
      <c r="C67" s="18">
        <f t="shared" ref="C67:F67" si="17">+C68+C81</f>
        <v>94332220</v>
      </c>
      <c r="D67" s="18">
        <f t="shared" si="17"/>
        <v>94332220</v>
      </c>
      <c r="E67" s="18">
        <f t="shared" si="17"/>
        <v>94332216</v>
      </c>
      <c r="F67" s="18">
        <f t="shared" si="17"/>
        <v>16030370</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26"/>
      <c r="FA67" s="26"/>
    </row>
    <row r="68" spans="1:157" s="6" customFormat="1" x14ac:dyDescent="0.2">
      <c r="A68" s="98" t="s">
        <v>129</v>
      </c>
      <c r="B68" s="17" t="s">
        <v>130</v>
      </c>
      <c r="C68" s="18">
        <f t="shared" ref="C68:F68" si="18">C69+C70+C71+C72+C74+C75+C76+C77+C73+C78+C79+C80</f>
        <v>94332220</v>
      </c>
      <c r="D68" s="18">
        <f t="shared" si="18"/>
        <v>94332220</v>
      </c>
      <c r="E68" s="18">
        <f t="shared" si="18"/>
        <v>94332220</v>
      </c>
      <c r="F68" s="18">
        <f t="shared" si="18"/>
        <v>16030370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26"/>
      <c r="FA68" s="26"/>
    </row>
    <row r="69" spans="1:157" s="129" customFormat="1" ht="25.5" x14ac:dyDescent="0.2">
      <c r="A69" s="99" t="s">
        <v>131</v>
      </c>
      <c r="B69" s="133" t="s">
        <v>132</v>
      </c>
      <c r="C69" s="126">
        <v>0</v>
      </c>
      <c r="D69" s="126">
        <v>0</v>
      </c>
      <c r="E69" s="127">
        <v>0</v>
      </c>
      <c r="F69" s="127">
        <v>0</v>
      </c>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row>
    <row r="70" spans="1:157" s="129" customFormat="1" ht="25.5" x14ac:dyDescent="0.2">
      <c r="A70" s="99" t="s">
        <v>133</v>
      </c>
      <c r="B70" s="133" t="s">
        <v>134</v>
      </c>
      <c r="C70" s="126">
        <v>0</v>
      </c>
      <c r="D70" s="126">
        <v>0</v>
      </c>
      <c r="E70" s="127">
        <v>0</v>
      </c>
      <c r="F70" s="127">
        <v>0</v>
      </c>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row>
    <row r="71" spans="1:157" s="129" customFormat="1" ht="25.5" x14ac:dyDescent="0.2">
      <c r="A71" s="106" t="s">
        <v>135</v>
      </c>
      <c r="B71" s="133" t="s">
        <v>136</v>
      </c>
      <c r="C71" s="126">
        <v>61874170</v>
      </c>
      <c r="D71" s="126">
        <v>61874170</v>
      </c>
      <c r="E71" s="127">
        <v>61874170</v>
      </c>
      <c r="F71" s="127">
        <v>0</v>
      </c>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row>
    <row r="72" spans="1:157" s="129" customFormat="1" ht="25.5" x14ac:dyDescent="0.2">
      <c r="A72" s="99" t="s">
        <v>137</v>
      </c>
      <c r="B72" s="137" t="s">
        <v>138</v>
      </c>
      <c r="C72" s="126">
        <v>0</v>
      </c>
      <c r="D72" s="126">
        <v>0</v>
      </c>
      <c r="E72" s="127">
        <v>0</v>
      </c>
      <c r="F72" s="127">
        <v>0</v>
      </c>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row>
    <row r="73" spans="1:157" s="129" customFormat="1" x14ac:dyDescent="0.2">
      <c r="A73" s="99" t="s">
        <v>139</v>
      </c>
      <c r="B73" s="137" t="s">
        <v>140</v>
      </c>
      <c r="C73" s="126">
        <v>0</v>
      </c>
      <c r="D73" s="126">
        <v>0</v>
      </c>
      <c r="E73" s="127">
        <v>0</v>
      </c>
      <c r="F73" s="127">
        <v>0</v>
      </c>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row>
    <row r="74" spans="1:157" s="129" customFormat="1" ht="25.5" x14ac:dyDescent="0.2">
      <c r="A74" s="99" t="s">
        <v>141</v>
      </c>
      <c r="B74" s="137" t="s">
        <v>142</v>
      </c>
      <c r="C74" s="126">
        <v>0</v>
      </c>
      <c r="D74" s="126">
        <v>0</v>
      </c>
      <c r="E74" s="127">
        <v>0</v>
      </c>
      <c r="F74" s="127">
        <v>0</v>
      </c>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row>
    <row r="75" spans="1:157" s="129" customFormat="1" ht="25.5" x14ac:dyDescent="0.2">
      <c r="A75" s="99" t="s">
        <v>143</v>
      </c>
      <c r="B75" s="137" t="s">
        <v>144</v>
      </c>
      <c r="C75" s="126">
        <v>0</v>
      </c>
      <c r="D75" s="126">
        <v>0</v>
      </c>
      <c r="E75" s="127">
        <v>0</v>
      </c>
      <c r="F75" s="127">
        <v>0</v>
      </c>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row>
    <row r="76" spans="1:157" s="129" customFormat="1" ht="25.5" x14ac:dyDescent="0.2">
      <c r="A76" s="99" t="s">
        <v>145</v>
      </c>
      <c r="B76" s="137" t="s">
        <v>146</v>
      </c>
      <c r="C76" s="126">
        <v>0</v>
      </c>
      <c r="D76" s="126">
        <v>0</v>
      </c>
      <c r="E76" s="127">
        <v>0</v>
      </c>
      <c r="F76" s="127">
        <v>0</v>
      </c>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row>
    <row r="77" spans="1:157" s="129" customFormat="1" ht="51" x14ac:dyDescent="0.2">
      <c r="A77" s="99" t="s">
        <v>147</v>
      </c>
      <c r="B77" s="137" t="s">
        <v>148</v>
      </c>
      <c r="C77" s="126">
        <v>0</v>
      </c>
      <c r="D77" s="126">
        <v>0</v>
      </c>
      <c r="E77" s="127">
        <v>0</v>
      </c>
      <c r="F77" s="127">
        <v>0</v>
      </c>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row>
    <row r="78" spans="1:157" s="129" customFormat="1" ht="25.5" x14ac:dyDescent="0.2">
      <c r="A78" s="99" t="s">
        <v>149</v>
      </c>
      <c r="B78" s="137" t="s">
        <v>150</v>
      </c>
      <c r="C78" s="126">
        <v>12663200</v>
      </c>
      <c r="D78" s="126">
        <v>12663200</v>
      </c>
      <c r="E78" s="127">
        <v>12663200</v>
      </c>
      <c r="F78" s="127">
        <v>7414600</v>
      </c>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row>
    <row r="79" spans="1:157" s="129" customFormat="1" ht="25.5" x14ac:dyDescent="0.2">
      <c r="A79" s="99" t="s">
        <v>151</v>
      </c>
      <c r="B79" s="137" t="s">
        <v>152</v>
      </c>
      <c r="C79" s="126">
        <v>0</v>
      </c>
      <c r="D79" s="126">
        <v>0</v>
      </c>
      <c r="E79" s="127">
        <v>0</v>
      </c>
      <c r="F79" s="127">
        <v>0</v>
      </c>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row>
    <row r="80" spans="1:157" s="129" customFormat="1" ht="51" x14ac:dyDescent="0.2">
      <c r="A80" s="99" t="s">
        <v>153</v>
      </c>
      <c r="B80" s="137" t="s">
        <v>154</v>
      </c>
      <c r="C80" s="126">
        <v>19794850</v>
      </c>
      <c r="D80" s="126">
        <v>19794850</v>
      </c>
      <c r="E80" s="127">
        <v>19794850</v>
      </c>
      <c r="F80" s="127">
        <v>8615770</v>
      </c>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128"/>
      <c r="DC80" s="128"/>
      <c r="DD80" s="128"/>
      <c r="DE80" s="128"/>
      <c r="DF80" s="128"/>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row>
    <row r="81" spans="1:168" x14ac:dyDescent="0.2">
      <c r="A81" s="98" t="s">
        <v>155</v>
      </c>
      <c r="B81" s="17" t="s">
        <v>156</v>
      </c>
      <c r="C81" s="18">
        <f t="shared" ref="C81:F81" si="19">+C82+C83+C84+C85+C86+C87+C88+C89</f>
        <v>0</v>
      </c>
      <c r="D81" s="18">
        <f t="shared" si="19"/>
        <v>0</v>
      </c>
      <c r="E81" s="18">
        <f t="shared" si="19"/>
        <v>-4</v>
      </c>
      <c r="F81" s="18">
        <f t="shared" si="19"/>
        <v>0</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26"/>
      <c r="FA81" s="26"/>
    </row>
    <row r="82" spans="1:168" s="130" customFormat="1" ht="25.5" x14ac:dyDescent="0.2">
      <c r="A82" s="99" t="s">
        <v>157</v>
      </c>
      <c r="B82" s="103" t="s">
        <v>158</v>
      </c>
      <c r="C82" s="126">
        <v>0</v>
      </c>
      <c r="D82" s="126">
        <v>0</v>
      </c>
      <c r="E82" s="127">
        <v>0</v>
      </c>
      <c r="F82" s="127">
        <v>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9"/>
      <c r="FC82" s="129"/>
      <c r="FD82" s="129"/>
      <c r="FE82" s="129"/>
      <c r="FF82" s="129"/>
      <c r="FG82" s="129"/>
      <c r="FH82" s="129"/>
      <c r="FI82" s="129"/>
      <c r="FJ82" s="129"/>
      <c r="FK82" s="129"/>
      <c r="FL82" s="129"/>
    </row>
    <row r="83" spans="1:168" s="130" customFormat="1" ht="25.5" x14ac:dyDescent="0.2">
      <c r="A83" s="99" t="s">
        <v>159</v>
      </c>
      <c r="B83" s="138" t="s">
        <v>138</v>
      </c>
      <c r="C83" s="126">
        <v>0</v>
      </c>
      <c r="D83" s="126">
        <v>0</v>
      </c>
      <c r="E83" s="127">
        <v>0</v>
      </c>
      <c r="F83" s="127">
        <v>0</v>
      </c>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9"/>
      <c r="FC83" s="129"/>
      <c r="FD83" s="129"/>
      <c r="FE83" s="129"/>
      <c r="FF83" s="129"/>
      <c r="FG83" s="129"/>
      <c r="FH83" s="129"/>
      <c r="FI83" s="129"/>
      <c r="FJ83" s="129"/>
      <c r="FK83" s="129"/>
      <c r="FL83" s="129"/>
    </row>
    <row r="84" spans="1:168" s="130" customFormat="1" ht="38.25" x14ac:dyDescent="0.2">
      <c r="A84" s="99" t="s">
        <v>160</v>
      </c>
      <c r="B84" s="103" t="s">
        <v>161</v>
      </c>
      <c r="C84" s="126">
        <v>0</v>
      </c>
      <c r="D84" s="126">
        <v>0</v>
      </c>
      <c r="E84" s="127">
        <v>0</v>
      </c>
      <c r="F84" s="127">
        <v>0</v>
      </c>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128"/>
      <c r="DC84" s="128"/>
      <c r="DD84" s="128"/>
      <c r="DE84" s="128"/>
      <c r="DF84" s="128"/>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9"/>
      <c r="FC84" s="129"/>
      <c r="FD84" s="129"/>
      <c r="FE84" s="129"/>
      <c r="FF84" s="129"/>
      <c r="FG84" s="129"/>
      <c r="FH84" s="129"/>
      <c r="FI84" s="129"/>
      <c r="FJ84" s="129"/>
      <c r="FK84" s="129"/>
      <c r="FL84" s="129"/>
    </row>
    <row r="85" spans="1:168" s="130" customFormat="1" ht="38.25" x14ac:dyDescent="0.2">
      <c r="A85" s="99" t="s">
        <v>162</v>
      </c>
      <c r="B85" s="103" t="s">
        <v>163</v>
      </c>
      <c r="C85" s="126">
        <v>0</v>
      </c>
      <c r="D85" s="126">
        <v>0</v>
      </c>
      <c r="E85" s="127">
        <v>0</v>
      </c>
      <c r="F85" s="127">
        <v>0</v>
      </c>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c r="DE85" s="128"/>
      <c r="DF85" s="128"/>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9"/>
      <c r="FC85" s="129"/>
      <c r="FD85" s="129"/>
      <c r="FE85" s="129"/>
      <c r="FF85" s="129"/>
      <c r="FG85" s="129"/>
      <c r="FH85" s="129"/>
      <c r="FI85" s="129"/>
      <c r="FJ85" s="129"/>
      <c r="FK85" s="129"/>
      <c r="FL85" s="129"/>
    </row>
    <row r="86" spans="1:168" s="130" customFormat="1" ht="25.5" x14ac:dyDescent="0.2">
      <c r="A86" s="99" t="s">
        <v>164</v>
      </c>
      <c r="B86" s="103" t="s">
        <v>142</v>
      </c>
      <c r="C86" s="126">
        <v>0</v>
      </c>
      <c r="D86" s="126">
        <v>0</v>
      </c>
      <c r="E86" s="127">
        <v>0</v>
      </c>
      <c r="F86" s="127">
        <v>0</v>
      </c>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128"/>
      <c r="DC86" s="128"/>
      <c r="DD86" s="128"/>
      <c r="DE86" s="128"/>
      <c r="DF86" s="128"/>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9"/>
      <c r="FC86" s="129"/>
      <c r="FD86" s="129"/>
      <c r="FE86" s="129"/>
      <c r="FF86" s="129"/>
      <c r="FG86" s="129"/>
      <c r="FH86" s="129"/>
      <c r="FI86" s="129"/>
      <c r="FJ86" s="129"/>
      <c r="FK86" s="129"/>
      <c r="FL86" s="129"/>
    </row>
    <row r="87" spans="1:168" s="130" customFormat="1" x14ac:dyDescent="0.2">
      <c r="A87" s="103" t="s">
        <v>165</v>
      </c>
      <c r="B87" s="139" t="s">
        <v>166</v>
      </c>
      <c r="C87" s="126">
        <v>0</v>
      </c>
      <c r="D87" s="126">
        <v>0</v>
      </c>
      <c r="E87" s="127">
        <v>0</v>
      </c>
      <c r="F87" s="127">
        <v>0</v>
      </c>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8"/>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8"/>
      <c r="BM87" s="128"/>
      <c r="BN87" s="128"/>
      <c r="BO87" s="129"/>
      <c r="BP87" s="129"/>
      <c r="BQ87" s="129"/>
      <c r="BR87" s="129"/>
      <c r="BS87" s="129"/>
      <c r="BT87" s="129"/>
      <c r="BU87" s="129"/>
      <c r="BV87" s="129"/>
      <c r="BW87" s="129"/>
      <c r="BX87" s="129"/>
      <c r="BY87" s="129"/>
      <c r="BZ87" s="129"/>
      <c r="CA87" s="129"/>
      <c r="CB87" s="129"/>
      <c r="CC87" s="129"/>
      <c r="CD87" s="129"/>
      <c r="CE87" s="129"/>
      <c r="CF87" s="128"/>
      <c r="CG87" s="129"/>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129"/>
      <c r="EE87" s="129"/>
      <c r="EF87" s="129"/>
      <c r="EG87" s="129"/>
      <c r="EH87" s="129"/>
      <c r="EI87" s="129"/>
      <c r="EJ87" s="129"/>
      <c r="EK87" s="129"/>
      <c r="EL87" s="129"/>
      <c r="EM87" s="129"/>
      <c r="EN87" s="129"/>
      <c r="EO87" s="129"/>
      <c r="EP87" s="129"/>
      <c r="EQ87" s="129"/>
      <c r="ER87" s="129"/>
      <c r="ES87" s="129"/>
      <c r="ET87" s="129"/>
      <c r="EU87" s="129"/>
      <c r="EV87" s="129"/>
      <c r="EW87" s="129"/>
      <c r="EX87" s="129"/>
      <c r="EY87" s="129"/>
      <c r="EZ87" s="129"/>
      <c r="FA87" s="129"/>
      <c r="FB87" s="129"/>
      <c r="FC87" s="129"/>
      <c r="FD87" s="129"/>
      <c r="FE87" s="129"/>
      <c r="FF87" s="129"/>
      <c r="FG87" s="129"/>
      <c r="FH87" s="129"/>
      <c r="FI87" s="129"/>
      <c r="FJ87" s="129"/>
      <c r="FK87" s="129"/>
      <c r="FL87" s="129"/>
    </row>
    <row r="88" spans="1:168" s="130" customFormat="1" ht="63.75" x14ac:dyDescent="0.2">
      <c r="A88" s="103" t="s">
        <v>167</v>
      </c>
      <c r="B88" s="140" t="s">
        <v>168</v>
      </c>
      <c r="C88" s="126">
        <v>0</v>
      </c>
      <c r="D88" s="126">
        <v>0</v>
      </c>
      <c r="E88" s="127">
        <v>-4</v>
      </c>
      <c r="F88" s="127">
        <v>0</v>
      </c>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8"/>
      <c r="BM88" s="128"/>
      <c r="BN88" s="128"/>
      <c r="BO88" s="129"/>
      <c r="BP88" s="129"/>
      <c r="BQ88" s="129"/>
      <c r="BR88" s="129"/>
      <c r="BS88" s="129"/>
      <c r="BT88" s="129"/>
      <c r="BU88" s="129"/>
      <c r="BV88" s="129"/>
      <c r="BW88" s="129"/>
      <c r="BX88" s="129"/>
      <c r="BY88" s="129"/>
      <c r="BZ88" s="129"/>
      <c r="CA88" s="129"/>
      <c r="CB88" s="129"/>
      <c r="CC88" s="129"/>
      <c r="CD88" s="129"/>
      <c r="CE88" s="129"/>
      <c r="CF88" s="128"/>
      <c r="CG88" s="129"/>
      <c r="CH88" s="129"/>
      <c r="CI88" s="129"/>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29"/>
      <c r="DF88" s="129"/>
      <c r="DG88" s="129"/>
      <c r="DH88" s="129"/>
      <c r="DI88" s="129"/>
      <c r="DJ88" s="129"/>
      <c r="DK88" s="129"/>
      <c r="DL88" s="129"/>
      <c r="DM88" s="129"/>
      <c r="DN88" s="129"/>
      <c r="DO88" s="129"/>
      <c r="DP88" s="129"/>
      <c r="DQ88" s="129"/>
      <c r="DR88" s="129"/>
      <c r="DS88" s="129"/>
      <c r="DT88" s="129"/>
      <c r="DU88" s="129"/>
      <c r="DV88" s="129"/>
      <c r="DW88" s="129"/>
      <c r="DX88" s="129"/>
      <c r="DY88" s="129"/>
      <c r="DZ88" s="129"/>
      <c r="EA88" s="129"/>
      <c r="EB88" s="129"/>
      <c r="EC88" s="129"/>
      <c r="ED88" s="129"/>
      <c r="EE88" s="129"/>
      <c r="EF88" s="129"/>
      <c r="EG88" s="129"/>
      <c r="EH88" s="129"/>
      <c r="EI88" s="129"/>
      <c r="EJ88" s="129"/>
      <c r="EK88" s="129"/>
      <c r="EL88" s="129"/>
      <c r="EM88" s="129"/>
      <c r="EN88" s="129"/>
      <c r="EO88" s="129"/>
      <c r="EP88" s="129"/>
      <c r="EQ88" s="129"/>
      <c r="ER88" s="129"/>
      <c r="ES88" s="129"/>
      <c r="ET88" s="129"/>
      <c r="EU88" s="129"/>
      <c r="EV88" s="129"/>
      <c r="EW88" s="129"/>
      <c r="EX88" s="129"/>
      <c r="EY88" s="129"/>
      <c r="EZ88" s="129"/>
      <c r="FA88" s="129"/>
      <c r="FB88" s="129"/>
      <c r="FC88" s="129"/>
      <c r="FD88" s="129"/>
      <c r="FE88" s="129"/>
      <c r="FF88" s="129"/>
      <c r="FG88" s="129"/>
      <c r="FH88" s="129"/>
      <c r="FI88" s="129"/>
      <c r="FJ88" s="129"/>
      <c r="FK88" s="129"/>
      <c r="FL88" s="129"/>
    </row>
    <row r="89" spans="1:168" s="130" customFormat="1" ht="25.5" x14ac:dyDescent="0.2">
      <c r="A89" s="103" t="s">
        <v>169</v>
      </c>
      <c r="B89" s="141" t="s">
        <v>170</v>
      </c>
      <c r="C89" s="126">
        <v>0</v>
      </c>
      <c r="D89" s="126">
        <v>0</v>
      </c>
      <c r="E89" s="127">
        <v>0</v>
      </c>
      <c r="F89" s="127">
        <v>0</v>
      </c>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8"/>
      <c r="BM89" s="128"/>
      <c r="BN89" s="128"/>
      <c r="BO89" s="129"/>
      <c r="BP89" s="129"/>
      <c r="BQ89" s="129"/>
      <c r="BR89" s="129"/>
      <c r="BS89" s="129"/>
      <c r="BT89" s="129"/>
      <c r="BU89" s="129"/>
      <c r="BV89" s="129"/>
      <c r="BW89" s="129"/>
      <c r="BX89" s="129"/>
      <c r="BY89" s="129"/>
      <c r="BZ89" s="129"/>
      <c r="CA89" s="129"/>
      <c r="CB89" s="129"/>
      <c r="CC89" s="129"/>
      <c r="CD89" s="129"/>
      <c r="CE89" s="129"/>
      <c r="CF89" s="128"/>
      <c r="CG89" s="129"/>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29"/>
      <c r="DL89" s="129"/>
      <c r="DM89" s="129"/>
      <c r="DN89" s="129"/>
      <c r="DO89" s="129"/>
      <c r="DP89" s="129"/>
      <c r="DQ89" s="129"/>
      <c r="DR89" s="129"/>
      <c r="DS89" s="129"/>
      <c r="DT89" s="129"/>
      <c r="DU89" s="129"/>
      <c r="DV89" s="129"/>
      <c r="DW89" s="129"/>
      <c r="DX89" s="129"/>
      <c r="DY89" s="129"/>
      <c r="DZ89" s="129"/>
      <c r="EA89" s="129"/>
      <c r="EB89" s="129"/>
      <c r="EC89" s="129"/>
      <c r="ED89" s="129"/>
      <c r="EE89" s="129"/>
      <c r="EF89" s="129"/>
      <c r="EG89" s="129"/>
      <c r="EH89" s="129"/>
      <c r="EI89" s="129"/>
      <c r="EJ89" s="129"/>
      <c r="EK89" s="129"/>
      <c r="EL89" s="129"/>
      <c r="EM89" s="129"/>
      <c r="EN89" s="129"/>
      <c r="EO89" s="129"/>
      <c r="EP89" s="129"/>
      <c r="EQ89" s="129"/>
      <c r="ER89" s="129"/>
      <c r="ES89" s="129"/>
      <c r="ET89" s="129"/>
      <c r="EU89" s="129"/>
      <c r="EV89" s="129"/>
      <c r="EW89" s="129"/>
      <c r="EX89" s="129"/>
      <c r="EY89" s="129"/>
      <c r="EZ89" s="129"/>
      <c r="FA89" s="129"/>
      <c r="FB89" s="129"/>
      <c r="FC89" s="129"/>
      <c r="FD89" s="129"/>
      <c r="FE89" s="129"/>
      <c r="FF89" s="129"/>
      <c r="FG89" s="129"/>
      <c r="FH89" s="129"/>
      <c r="FI89" s="129"/>
      <c r="FJ89" s="129"/>
      <c r="FK89" s="129"/>
      <c r="FL89" s="129"/>
    </row>
    <row r="90" spans="1:168" ht="38.25" x14ac:dyDescent="0.2">
      <c r="A90" s="19" t="s">
        <v>171</v>
      </c>
      <c r="B90" s="27" t="s">
        <v>172</v>
      </c>
      <c r="C90" s="21">
        <f t="shared" ref="C90:F90" si="20">C93+C91</f>
        <v>0</v>
      </c>
      <c r="D90" s="21">
        <f t="shared" si="20"/>
        <v>0</v>
      </c>
      <c r="E90" s="21">
        <f t="shared" si="20"/>
        <v>0</v>
      </c>
      <c r="F90" s="21">
        <f t="shared" si="20"/>
        <v>0</v>
      </c>
      <c r="BL90" s="26"/>
      <c r="BM90" s="26"/>
      <c r="BN90" s="26"/>
      <c r="CF90" s="26"/>
    </row>
    <row r="91" spans="1:168" s="130" customFormat="1" x14ac:dyDescent="0.2">
      <c r="A91" s="103" t="s">
        <v>173</v>
      </c>
      <c r="B91" s="141" t="s">
        <v>174</v>
      </c>
      <c r="C91" s="126">
        <f t="shared" ref="C91:F91" si="21">C92</f>
        <v>0</v>
      </c>
      <c r="D91" s="126">
        <f t="shared" si="21"/>
        <v>0</v>
      </c>
      <c r="E91" s="126">
        <f t="shared" si="21"/>
        <v>0</v>
      </c>
      <c r="F91" s="126">
        <f t="shared" si="21"/>
        <v>0</v>
      </c>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8"/>
      <c r="BM91" s="128"/>
      <c r="BN91" s="128"/>
      <c r="BO91" s="129"/>
      <c r="BP91" s="129"/>
      <c r="BQ91" s="129"/>
      <c r="BR91" s="129"/>
      <c r="BS91" s="129"/>
      <c r="BT91" s="129"/>
      <c r="BU91" s="129"/>
      <c r="BV91" s="129"/>
      <c r="BW91" s="129"/>
      <c r="BX91" s="129"/>
      <c r="BY91" s="129"/>
      <c r="BZ91" s="129"/>
      <c r="CA91" s="129"/>
      <c r="CB91" s="129"/>
      <c r="CC91" s="129"/>
      <c r="CD91" s="129"/>
      <c r="CE91" s="129"/>
      <c r="CF91" s="128"/>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row>
    <row r="92" spans="1:168" s="130" customFormat="1" x14ac:dyDescent="0.2">
      <c r="A92" s="103" t="s">
        <v>175</v>
      </c>
      <c r="B92" s="141" t="s">
        <v>176</v>
      </c>
      <c r="C92" s="126"/>
      <c r="D92" s="126"/>
      <c r="E92" s="126"/>
      <c r="F92" s="126"/>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8"/>
      <c r="BM92" s="128"/>
      <c r="BN92" s="128"/>
      <c r="BO92" s="129"/>
      <c r="BP92" s="129"/>
      <c r="BQ92" s="129"/>
      <c r="BR92" s="129"/>
      <c r="BS92" s="129"/>
      <c r="BT92" s="129"/>
      <c r="BU92" s="129"/>
      <c r="BV92" s="129"/>
      <c r="BW92" s="129"/>
      <c r="BX92" s="129"/>
      <c r="BY92" s="129"/>
      <c r="BZ92" s="129"/>
      <c r="CA92" s="129"/>
      <c r="CB92" s="129"/>
      <c r="CC92" s="129"/>
      <c r="CD92" s="129"/>
      <c r="CE92" s="129"/>
      <c r="CF92" s="128"/>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129"/>
      <c r="EA92" s="129"/>
      <c r="EB92" s="129"/>
      <c r="EC92" s="129"/>
      <c r="ED92" s="129"/>
      <c r="EE92" s="129"/>
      <c r="EF92" s="129"/>
      <c r="EG92" s="129"/>
      <c r="EH92" s="129"/>
      <c r="EI92" s="129"/>
      <c r="EJ92" s="129"/>
      <c r="EK92" s="129"/>
      <c r="EL92" s="129"/>
      <c r="EM92" s="129"/>
      <c r="EN92" s="129"/>
      <c r="EO92" s="129"/>
      <c r="EP92" s="129"/>
      <c r="EQ92" s="129"/>
      <c r="ER92" s="129"/>
      <c r="ES92" s="129"/>
      <c r="ET92" s="129"/>
      <c r="EU92" s="129"/>
      <c r="EV92" s="129"/>
      <c r="EW92" s="129"/>
      <c r="EX92" s="129"/>
      <c r="EY92" s="129"/>
      <c r="EZ92" s="129"/>
      <c r="FA92" s="129"/>
      <c r="FB92" s="129"/>
      <c r="FC92" s="129"/>
      <c r="FD92" s="129"/>
      <c r="FE92" s="129"/>
      <c r="FF92" s="129"/>
      <c r="FG92" s="129"/>
      <c r="FH92" s="129"/>
      <c r="FI92" s="129"/>
      <c r="FJ92" s="129"/>
      <c r="FK92" s="129"/>
      <c r="FL92" s="129"/>
    </row>
    <row r="93" spans="1:168" s="130" customFormat="1" x14ac:dyDescent="0.2">
      <c r="A93" s="103" t="s">
        <v>177</v>
      </c>
      <c r="B93" s="141" t="s">
        <v>178</v>
      </c>
      <c r="C93" s="126">
        <f t="shared" ref="C93:F93" si="22">C94</f>
        <v>0</v>
      </c>
      <c r="D93" s="126">
        <f t="shared" si="22"/>
        <v>0</v>
      </c>
      <c r="E93" s="126">
        <f t="shared" si="22"/>
        <v>0</v>
      </c>
      <c r="F93" s="126">
        <f t="shared" si="22"/>
        <v>0</v>
      </c>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8"/>
      <c r="BM93" s="128"/>
      <c r="BN93" s="128"/>
      <c r="BO93" s="129"/>
      <c r="BP93" s="129"/>
      <c r="BQ93" s="129"/>
      <c r="BR93" s="129"/>
      <c r="BS93" s="129"/>
      <c r="BT93" s="129"/>
      <c r="BU93" s="129"/>
      <c r="BV93" s="129"/>
      <c r="BW93" s="129"/>
      <c r="BX93" s="129"/>
      <c r="BY93" s="129"/>
      <c r="BZ93" s="129"/>
      <c r="CA93" s="129"/>
      <c r="CB93" s="129"/>
      <c r="CC93" s="129"/>
      <c r="CD93" s="129"/>
      <c r="CE93" s="129"/>
      <c r="CF93" s="128"/>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row>
    <row r="94" spans="1:168" s="130" customFormat="1" x14ac:dyDescent="0.2">
      <c r="A94" s="103" t="s">
        <v>179</v>
      </c>
      <c r="B94" s="141" t="s">
        <v>180</v>
      </c>
      <c r="C94" s="126">
        <v>0</v>
      </c>
      <c r="D94" s="126">
        <v>0</v>
      </c>
      <c r="E94" s="127">
        <v>0</v>
      </c>
      <c r="F94" s="127">
        <v>0</v>
      </c>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8"/>
      <c r="BM94" s="128"/>
      <c r="BN94" s="128"/>
      <c r="BO94" s="129"/>
      <c r="BP94" s="129"/>
      <c r="BQ94" s="129"/>
      <c r="BR94" s="129"/>
      <c r="BS94" s="129"/>
      <c r="BT94" s="129"/>
      <c r="BU94" s="129"/>
      <c r="BV94" s="129"/>
      <c r="BW94" s="129"/>
      <c r="BX94" s="129"/>
      <c r="BY94" s="129"/>
      <c r="BZ94" s="129"/>
      <c r="CA94" s="129"/>
      <c r="CB94" s="129"/>
      <c r="CC94" s="129"/>
      <c r="CD94" s="129"/>
      <c r="CE94" s="129"/>
      <c r="CF94" s="128"/>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row>
    <row r="95" spans="1:168" ht="38.25" x14ac:dyDescent="0.2">
      <c r="A95" s="19" t="s">
        <v>181</v>
      </c>
      <c r="B95" s="27" t="s">
        <v>172</v>
      </c>
      <c r="C95" s="21">
        <f t="shared" ref="C95:F95" si="23">C96+C99</f>
        <v>0</v>
      </c>
      <c r="D95" s="21">
        <f t="shared" si="23"/>
        <v>0</v>
      </c>
      <c r="E95" s="21">
        <f t="shared" si="23"/>
        <v>0</v>
      </c>
      <c r="F95" s="21">
        <f t="shared" si="23"/>
        <v>0</v>
      </c>
      <c r="BL95" s="26"/>
      <c r="BM95" s="26"/>
      <c r="BN95" s="26"/>
      <c r="CF95" s="26"/>
    </row>
    <row r="96" spans="1:168" s="130" customFormat="1" ht="14.25" customHeight="1" x14ac:dyDescent="0.2">
      <c r="A96" s="103" t="s">
        <v>182</v>
      </c>
      <c r="B96" s="141" t="s">
        <v>178</v>
      </c>
      <c r="C96" s="126">
        <f t="shared" ref="C96:F96" si="24">C97+C98</f>
        <v>0</v>
      </c>
      <c r="D96" s="126">
        <f t="shared" si="24"/>
        <v>0</v>
      </c>
      <c r="E96" s="126">
        <f t="shared" si="24"/>
        <v>0</v>
      </c>
      <c r="F96" s="126">
        <f t="shared" si="24"/>
        <v>0</v>
      </c>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8"/>
      <c r="BM96" s="128"/>
      <c r="BN96" s="128"/>
      <c r="BO96" s="129"/>
      <c r="BP96" s="129"/>
      <c r="BQ96" s="129"/>
      <c r="BR96" s="129"/>
      <c r="BS96" s="129"/>
      <c r="BT96" s="129"/>
      <c r="BU96" s="129"/>
      <c r="BV96" s="129"/>
      <c r="BW96" s="129"/>
      <c r="BX96" s="129"/>
      <c r="BY96" s="129"/>
      <c r="BZ96" s="129"/>
      <c r="CA96" s="129"/>
      <c r="CB96" s="129"/>
      <c r="CC96" s="129"/>
      <c r="CD96" s="129"/>
      <c r="CE96" s="129"/>
      <c r="CF96" s="128"/>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row>
    <row r="97" spans="1:168" s="130" customFormat="1" x14ac:dyDescent="0.2">
      <c r="A97" s="103" t="s">
        <v>183</v>
      </c>
      <c r="B97" s="141" t="s">
        <v>184</v>
      </c>
      <c r="C97" s="126">
        <v>0</v>
      </c>
      <c r="D97" s="126">
        <v>0</v>
      </c>
      <c r="E97" s="127">
        <v>0</v>
      </c>
      <c r="F97" s="127">
        <v>0</v>
      </c>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8"/>
      <c r="BM97" s="128"/>
      <c r="BN97" s="128"/>
      <c r="BO97" s="129"/>
      <c r="BP97" s="129"/>
      <c r="BQ97" s="129"/>
      <c r="BR97" s="129"/>
      <c r="BS97" s="129"/>
      <c r="BT97" s="129"/>
      <c r="BU97" s="129"/>
      <c r="BV97" s="129"/>
      <c r="BW97" s="129"/>
      <c r="BX97" s="129"/>
      <c r="BY97" s="129"/>
      <c r="BZ97" s="129"/>
      <c r="CA97" s="129"/>
      <c r="CB97" s="129"/>
      <c r="CC97" s="129"/>
      <c r="CD97" s="129"/>
      <c r="CE97" s="129"/>
      <c r="CF97" s="128"/>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129"/>
      <c r="DZ97" s="129"/>
      <c r="EA97" s="129"/>
      <c r="EB97" s="129"/>
      <c r="EC97" s="129"/>
      <c r="ED97" s="129"/>
      <c r="EE97" s="129"/>
      <c r="EF97" s="129"/>
      <c r="EG97" s="129"/>
      <c r="EH97" s="129"/>
      <c r="EI97" s="129"/>
      <c r="EJ97" s="129"/>
      <c r="EK97" s="129"/>
      <c r="EL97" s="129"/>
      <c r="EM97" s="129"/>
      <c r="EN97" s="129"/>
      <c r="EO97" s="129"/>
      <c r="EP97" s="129"/>
      <c r="EQ97" s="129"/>
      <c r="ER97" s="129"/>
      <c r="ES97" s="129"/>
      <c r="ET97" s="129"/>
      <c r="EU97" s="129"/>
      <c r="EV97" s="129"/>
      <c r="EW97" s="129"/>
      <c r="EX97" s="129"/>
      <c r="EY97" s="129"/>
      <c r="EZ97" s="129"/>
      <c r="FA97" s="129"/>
      <c r="FB97" s="129"/>
      <c r="FC97" s="129"/>
      <c r="FD97" s="129"/>
      <c r="FE97" s="129"/>
      <c r="FF97" s="129"/>
      <c r="FG97" s="129"/>
      <c r="FH97" s="129"/>
      <c r="FI97" s="129"/>
      <c r="FJ97" s="129"/>
      <c r="FK97" s="129"/>
      <c r="FL97" s="129"/>
    </row>
    <row r="98" spans="1:168" s="130" customFormat="1" x14ac:dyDescent="0.2">
      <c r="A98" s="103" t="s">
        <v>185</v>
      </c>
      <c r="B98" s="141" t="s">
        <v>186</v>
      </c>
      <c r="C98" s="126">
        <v>0</v>
      </c>
      <c r="D98" s="126">
        <v>0</v>
      </c>
      <c r="E98" s="127">
        <v>0</v>
      </c>
      <c r="F98" s="127">
        <v>0</v>
      </c>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8"/>
      <c r="BM98" s="128"/>
      <c r="BN98" s="128"/>
      <c r="BO98" s="129"/>
      <c r="BP98" s="129"/>
      <c r="BQ98" s="129"/>
      <c r="BR98" s="129"/>
      <c r="BS98" s="129"/>
      <c r="BT98" s="129"/>
      <c r="BU98" s="129"/>
      <c r="BV98" s="129"/>
      <c r="BW98" s="129"/>
      <c r="BX98" s="129"/>
      <c r="BY98" s="129"/>
      <c r="BZ98" s="129"/>
      <c r="CA98" s="129"/>
      <c r="CB98" s="129"/>
      <c r="CC98" s="129"/>
      <c r="CD98" s="129"/>
      <c r="CE98" s="129"/>
      <c r="CF98" s="128"/>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row>
    <row r="99" spans="1:168" s="136" customFormat="1" x14ac:dyDescent="0.2">
      <c r="A99" s="29" t="s">
        <v>187</v>
      </c>
      <c r="B99" s="27" t="s">
        <v>516</v>
      </c>
      <c r="C99" s="21">
        <f t="shared" ref="C99:F99" si="25">C100+C101</f>
        <v>0</v>
      </c>
      <c r="D99" s="21">
        <f t="shared" si="25"/>
        <v>0</v>
      </c>
      <c r="E99" s="21">
        <f t="shared" si="25"/>
        <v>0</v>
      </c>
      <c r="F99" s="21">
        <f t="shared" si="25"/>
        <v>0</v>
      </c>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4"/>
      <c r="BM99" s="134"/>
      <c r="BN99" s="134"/>
      <c r="BO99" s="135"/>
      <c r="BP99" s="135"/>
      <c r="BQ99" s="135"/>
      <c r="BR99" s="135"/>
      <c r="BS99" s="135"/>
      <c r="BT99" s="135"/>
      <c r="BU99" s="135"/>
      <c r="BV99" s="135"/>
      <c r="BW99" s="135"/>
      <c r="BX99" s="135"/>
      <c r="BY99" s="135"/>
      <c r="BZ99" s="135"/>
      <c r="CA99" s="135"/>
      <c r="CB99" s="135"/>
      <c r="CC99" s="135"/>
      <c r="CD99" s="135"/>
      <c r="CE99" s="135"/>
      <c r="CF99" s="134"/>
      <c r="CG99" s="135"/>
      <c r="CH99" s="135"/>
      <c r="CI99" s="135"/>
      <c r="CJ99" s="135"/>
      <c r="CK99" s="135"/>
      <c r="CL99" s="135"/>
      <c r="CM99" s="135"/>
      <c r="CN99" s="135"/>
      <c r="CO99" s="135"/>
      <c r="CP99" s="135"/>
      <c r="CQ99" s="135"/>
      <c r="CR99" s="135"/>
      <c r="CS99" s="135"/>
      <c r="CT99" s="135"/>
      <c r="CU99" s="135"/>
      <c r="CV99" s="135"/>
      <c r="CW99" s="135"/>
      <c r="CX99" s="135"/>
      <c r="CY99" s="135"/>
      <c r="CZ99" s="135"/>
      <c r="DA99" s="135"/>
      <c r="DB99" s="135"/>
      <c r="DC99" s="135"/>
      <c r="DD99" s="135"/>
      <c r="DE99" s="135"/>
      <c r="DF99" s="135"/>
      <c r="DG99" s="135"/>
      <c r="DH99" s="135"/>
      <c r="DI99" s="135"/>
      <c r="DJ99" s="135"/>
      <c r="DK99" s="135"/>
      <c r="DL99" s="135"/>
      <c r="DM99" s="135"/>
      <c r="DN99" s="135"/>
      <c r="DO99" s="135"/>
      <c r="DP99" s="135"/>
      <c r="DQ99" s="135"/>
      <c r="DR99" s="135"/>
      <c r="DS99" s="135"/>
      <c r="DT99" s="135"/>
      <c r="DU99" s="135"/>
      <c r="DV99" s="135"/>
      <c r="DW99" s="135"/>
      <c r="DX99" s="135"/>
      <c r="DY99" s="135"/>
      <c r="DZ99" s="135"/>
      <c r="EA99" s="135"/>
      <c r="EB99" s="135"/>
      <c r="EC99" s="135"/>
      <c r="ED99" s="135"/>
      <c r="EE99" s="135"/>
      <c r="EF99" s="135"/>
      <c r="EG99" s="135"/>
      <c r="EH99" s="135"/>
      <c r="EI99" s="135"/>
      <c r="EJ99" s="135"/>
      <c r="EK99" s="135"/>
      <c r="EL99" s="135"/>
      <c r="EM99" s="135"/>
      <c r="EN99" s="135"/>
      <c r="EO99" s="135"/>
      <c r="EP99" s="135"/>
      <c r="EQ99" s="135"/>
      <c r="ER99" s="135"/>
      <c r="ES99" s="135"/>
      <c r="ET99" s="135"/>
      <c r="EU99" s="135"/>
      <c r="EV99" s="135"/>
      <c r="EW99" s="135"/>
      <c r="EX99" s="135"/>
      <c r="EY99" s="135"/>
      <c r="EZ99" s="135"/>
      <c r="FA99" s="135"/>
      <c r="FB99" s="135"/>
      <c r="FC99" s="135"/>
      <c r="FD99" s="135"/>
      <c r="FE99" s="135"/>
      <c r="FF99" s="135"/>
      <c r="FG99" s="135"/>
      <c r="FH99" s="135"/>
      <c r="FI99" s="135"/>
      <c r="FJ99" s="135"/>
      <c r="FK99" s="135"/>
      <c r="FL99" s="135"/>
    </row>
    <row r="100" spans="1:168" s="130" customFormat="1" x14ac:dyDescent="0.2">
      <c r="A100" s="103" t="s">
        <v>188</v>
      </c>
      <c r="B100" s="141" t="s">
        <v>184</v>
      </c>
      <c r="C100" s="126">
        <v>0</v>
      </c>
      <c r="D100" s="126">
        <v>0</v>
      </c>
      <c r="E100" s="127">
        <v>0</v>
      </c>
      <c r="F100" s="127">
        <v>0</v>
      </c>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8"/>
      <c r="BM100" s="128"/>
      <c r="BN100" s="128"/>
      <c r="BO100" s="129"/>
      <c r="BP100" s="129"/>
      <c r="BQ100" s="129"/>
      <c r="BR100" s="129"/>
      <c r="BS100" s="129"/>
      <c r="BT100" s="129"/>
      <c r="BU100" s="129"/>
      <c r="BV100" s="129"/>
      <c r="BW100" s="129"/>
      <c r="BX100" s="129"/>
      <c r="BY100" s="129"/>
      <c r="BZ100" s="129"/>
      <c r="CA100" s="129"/>
      <c r="CB100" s="129"/>
      <c r="CC100" s="129"/>
      <c r="CD100" s="129"/>
      <c r="CE100" s="129"/>
      <c r="CF100" s="128"/>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row>
    <row r="101" spans="1:168" s="130" customFormat="1" x14ac:dyDescent="0.2">
      <c r="A101" s="103" t="s">
        <v>189</v>
      </c>
      <c r="B101" s="141" t="s">
        <v>186</v>
      </c>
      <c r="C101" s="126">
        <v>0</v>
      </c>
      <c r="D101" s="126">
        <v>0</v>
      </c>
      <c r="E101" s="127">
        <v>0</v>
      </c>
      <c r="F101" s="127">
        <v>0</v>
      </c>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8"/>
      <c r="BM101" s="128"/>
      <c r="BN101" s="128"/>
      <c r="BO101" s="129"/>
      <c r="BP101" s="129"/>
      <c r="BQ101" s="129"/>
      <c r="BR101" s="129"/>
      <c r="BS101" s="129"/>
      <c r="BT101" s="129"/>
      <c r="BU101" s="129"/>
      <c r="BV101" s="129"/>
      <c r="BW101" s="129"/>
      <c r="BX101" s="129"/>
      <c r="BY101" s="129"/>
      <c r="BZ101" s="129"/>
      <c r="CA101" s="129"/>
      <c r="CB101" s="129"/>
      <c r="CC101" s="129"/>
      <c r="CD101" s="129"/>
      <c r="CE101" s="129"/>
      <c r="CF101" s="128"/>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row>
    <row r="102" spans="1:168" ht="25.5" x14ac:dyDescent="0.2">
      <c r="A102" s="28" t="s">
        <v>190</v>
      </c>
      <c r="B102" s="29" t="s">
        <v>191</v>
      </c>
      <c r="C102" s="21">
        <f t="shared" ref="C102:F102" si="26">C103+C106</f>
        <v>0</v>
      </c>
      <c r="D102" s="21">
        <f t="shared" si="26"/>
        <v>0</v>
      </c>
      <c r="E102" s="21">
        <f t="shared" si="26"/>
        <v>0</v>
      </c>
      <c r="F102" s="21">
        <f t="shared" si="26"/>
        <v>0</v>
      </c>
      <c r="BL102" s="26"/>
      <c r="BM102" s="26"/>
      <c r="BN102" s="26"/>
      <c r="CF102" s="26"/>
    </row>
    <row r="103" spans="1:168" ht="38.25" x14ac:dyDescent="0.2">
      <c r="A103" s="19" t="s">
        <v>192</v>
      </c>
      <c r="B103" s="29" t="s">
        <v>172</v>
      </c>
      <c r="C103" s="21">
        <f t="shared" ref="C103:F103" si="27">C104+C105</f>
        <v>0</v>
      </c>
      <c r="D103" s="21">
        <f t="shared" si="27"/>
        <v>0</v>
      </c>
      <c r="E103" s="21">
        <f t="shared" si="27"/>
        <v>0</v>
      </c>
      <c r="F103" s="21">
        <f t="shared" si="27"/>
        <v>0</v>
      </c>
      <c r="BL103" s="26"/>
      <c r="BM103" s="26"/>
      <c r="BN103" s="26"/>
      <c r="CF103" s="26"/>
    </row>
    <row r="104" spans="1:168" s="130" customFormat="1" x14ac:dyDescent="0.2">
      <c r="A104" s="103" t="s">
        <v>193</v>
      </c>
      <c r="B104" s="103" t="s">
        <v>194</v>
      </c>
      <c r="C104" s="126">
        <v>0</v>
      </c>
      <c r="D104" s="126">
        <v>0</v>
      </c>
      <c r="E104" s="126">
        <v>0</v>
      </c>
      <c r="F104" s="126">
        <v>0</v>
      </c>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8"/>
      <c r="BM104" s="128"/>
      <c r="BN104" s="128"/>
      <c r="BO104" s="129"/>
      <c r="BP104" s="129"/>
      <c r="BQ104" s="129"/>
      <c r="BR104" s="129"/>
      <c r="BS104" s="129"/>
      <c r="BT104" s="129"/>
      <c r="BU104" s="129"/>
      <c r="BV104" s="129"/>
      <c r="BW104" s="129"/>
      <c r="BX104" s="129"/>
      <c r="BY104" s="129"/>
      <c r="BZ104" s="129"/>
      <c r="CA104" s="129"/>
      <c r="CB104" s="129"/>
      <c r="CC104" s="129"/>
      <c r="CD104" s="129"/>
      <c r="CE104" s="129"/>
      <c r="CF104" s="128"/>
      <c r="CG104" s="129"/>
      <c r="CH104" s="129"/>
      <c r="CI104" s="129"/>
      <c r="CJ104" s="129"/>
      <c r="CK104" s="129"/>
      <c r="CL104" s="129"/>
      <c r="CM104" s="129"/>
      <c r="CN104" s="129"/>
      <c r="CO104" s="129"/>
      <c r="CP104" s="129"/>
      <c r="CQ104" s="129"/>
      <c r="CR104" s="129"/>
      <c r="CS104" s="129"/>
      <c r="CT104" s="129"/>
      <c r="CU104" s="129"/>
      <c r="CV104" s="129"/>
      <c r="CW104" s="129"/>
      <c r="CX104" s="129"/>
      <c r="CY104" s="129"/>
      <c r="CZ104" s="129"/>
      <c r="DA104" s="129"/>
      <c r="DB104" s="129"/>
      <c r="DC104" s="129"/>
      <c r="DD104" s="129"/>
      <c r="DE104" s="129"/>
      <c r="DF104" s="129"/>
      <c r="DG104" s="129"/>
      <c r="DH104" s="129"/>
      <c r="DI104" s="129"/>
      <c r="DJ104" s="129"/>
      <c r="DK104" s="129"/>
      <c r="DL104" s="129"/>
      <c r="DM104" s="129"/>
      <c r="DN104" s="129"/>
      <c r="DO104" s="129"/>
      <c r="DP104" s="129"/>
      <c r="DQ104" s="129"/>
      <c r="DR104" s="129"/>
      <c r="DS104" s="129"/>
      <c r="DT104" s="129"/>
      <c r="DU104" s="129"/>
      <c r="DV104" s="129"/>
      <c r="DW104" s="129"/>
      <c r="DX104" s="129"/>
      <c r="DY104" s="129"/>
      <c r="DZ104" s="129"/>
      <c r="EA104" s="129"/>
      <c r="EB104" s="129"/>
      <c r="EC104" s="129"/>
      <c r="ED104" s="129"/>
      <c r="EE104" s="129"/>
      <c r="EF104" s="129"/>
      <c r="EG104" s="129"/>
      <c r="EH104" s="129"/>
      <c r="EI104" s="129"/>
      <c r="EJ104" s="129"/>
      <c r="EK104" s="129"/>
      <c r="EL104" s="129"/>
      <c r="EM104" s="129"/>
      <c r="EN104" s="129"/>
      <c r="EO104" s="129"/>
      <c r="EP104" s="129"/>
      <c r="EQ104" s="129"/>
      <c r="ER104" s="129"/>
      <c r="ES104" s="129"/>
      <c r="ET104" s="129"/>
      <c r="EU104" s="129"/>
      <c r="EV104" s="129"/>
      <c r="EW104" s="129"/>
      <c r="EX104" s="129"/>
      <c r="EY104" s="129"/>
      <c r="EZ104" s="129"/>
      <c r="FA104" s="129"/>
      <c r="FB104" s="129"/>
      <c r="FC104" s="129"/>
      <c r="FD104" s="129"/>
      <c r="FE104" s="129"/>
      <c r="FF104" s="129"/>
      <c r="FG104" s="129"/>
      <c r="FH104" s="129"/>
      <c r="FI104" s="129"/>
      <c r="FJ104" s="129"/>
      <c r="FK104" s="129"/>
      <c r="FL104" s="129"/>
    </row>
    <row r="105" spans="1:168" s="130" customFormat="1" ht="26.25" customHeight="1" x14ac:dyDescent="0.2">
      <c r="A105" s="103" t="s">
        <v>195</v>
      </c>
      <c r="B105" s="103" t="s">
        <v>196</v>
      </c>
      <c r="C105" s="126">
        <v>0</v>
      </c>
      <c r="D105" s="126">
        <v>0</v>
      </c>
      <c r="E105" s="126">
        <v>0</v>
      </c>
      <c r="F105" s="126">
        <v>0</v>
      </c>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8"/>
      <c r="BM105" s="128"/>
      <c r="BN105" s="128"/>
      <c r="BO105" s="129"/>
      <c r="BP105" s="129"/>
      <c r="BQ105" s="129"/>
      <c r="BR105" s="129"/>
      <c r="BS105" s="129"/>
      <c r="BT105" s="129"/>
      <c r="BU105" s="129"/>
      <c r="BV105" s="129"/>
      <c r="BW105" s="129"/>
      <c r="BX105" s="129"/>
      <c r="BY105" s="129"/>
      <c r="BZ105" s="129"/>
      <c r="CA105" s="129"/>
      <c r="CB105" s="129"/>
      <c r="CC105" s="129"/>
      <c r="CD105" s="129"/>
      <c r="CE105" s="129"/>
      <c r="CF105" s="128"/>
      <c r="CG105" s="129"/>
      <c r="CH105" s="129"/>
      <c r="CI105" s="129"/>
      <c r="CJ105" s="129"/>
      <c r="CK105" s="129"/>
      <c r="CL105" s="129"/>
      <c r="CM105" s="129"/>
      <c r="CN105" s="129"/>
      <c r="CO105" s="129"/>
      <c r="CP105" s="129"/>
      <c r="CQ105" s="129"/>
      <c r="CR105" s="129"/>
      <c r="CS105" s="129"/>
      <c r="CT105" s="129"/>
      <c r="CU105" s="129"/>
      <c r="CV105" s="129"/>
      <c r="CW105" s="129"/>
      <c r="CX105" s="129"/>
      <c r="CY105" s="129"/>
      <c r="CZ105" s="129"/>
      <c r="DA105" s="129"/>
      <c r="DB105" s="129"/>
      <c r="DC105" s="129"/>
      <c r="DD105" s="129"/>
      <c r="DE105" s="129"/>
      <c r="DF105" s="129"/>
      <c r="DG105" s="129"/>
      <c r="DH105" s="129"/>
      <c r="DI105" s="129"/>
      <c r="DJ105" s="129"/>
      <c r="DK105" s="129"/>
      <c r="DL105" s="129"/>
      <c r="DM105" s="129"/>
      <c r="DN105" s="129"/>
      <c r="DO105" s="129"/>
      <c r="DP105" s="129"/>
      <c r="DQ105" s="129"/>
      <c r="DR105" s="129"/>
      <c r="DS105" s="129"/>
      <c r="DT105" s="129"/>
      <c r="DU105" s="129"/>
      <c r="DV105" s="129"/>
      <c r="DW105" s="129"/>
      <c r="DX105" s="129"/>
      <c r="DY105" s="129"/>
      <c r="DZ105" s="129"/>
      <c r="EA105" s="129"/>
      <c r="EB105" s="129"/>
      <c r="EC105" s="129"/>
      <c r="ED105" s="129"/>
      <c r="EE105" s="129"/>
      <c r="EF105" s="129"/>
      <c r="EG105" s="129"/>
      <c r="EH105" s="129"/>
      <c r="EI105" s="129"/>
      <c r="EJ105" s="129"/>
      <c r="EK105" s="129"/>
      <c r="EL105" s="129"/>
      <c r="EM105" s="129"/>
      <c r="EN105" s="129"/>
      <c r="EO105" s="129"/>
      <c r="EP105" s="129"/>
      <c r="EQ105" s="129"/>
      <c r="ER105" s="129"/>
      <c r="ES105" s="129"/>
      <c r="ET105" s="129"/>
      <c r="EU105" s="129"/>
      <c r="EV105" s="129"/>
      <c r="EW105" s="129"/>
      <c r="EX105" s="129"/>
      <c r="EY105" s="129"/>
      <c r="EZ105" s="129"/>
      <c r="FA105" s="129"/>
      <c r="FB105" s="129"/>
      <c r="FC105" s="129"/>
      <c r="FD105" s="129"/>
      <c r="FE105" s="129"/>
      <c r="FF105" s="129"/>
      <c r="FG105" s="129"/>
      <c r="FH105" s="129"/>
      <c r="FI105" s="129"/>
      <c r="FJ105" s="129"/>
      <c r="FK105" s="129"/>
      <c r="FL105" s="129"/>
    </row>
    <row r="106" spans="1:168" x14ac:dyDescent="0.2">
      <c r="A106" s="32"/>
      <c r="B106" s="30" t="s">
        <v>197</v>
      </c>
      <c r="C106" s="21">
        <f t="shared" ref="C106:F108" si="28">C107</f>
        <v>0</v>
      </c>
      <c r="D106" s="21">
        <f t="shared" si="28"/>
        <v>0</v>
      </c>
      <c r="E106" s="21">
        <f t="shared" si="28"/>
        <v>0</v>
      </c>
      <c r="F106" s="21">
        <f t="shared" si="28"/>
        <v>0</v>
      </c>
      <c r="BL106" s="26"/>
      <c r="BM106" s="26"/>
      <c r="BN106" s="26"/>
      <c r="CF106" s="26"/>
    </row>
    <row r="107" spans="1:168" x14ac:dyDescent="0.2">
      <c r="A107" s="19" t="s">
        <v>198</v>
      </c>
      <c r="B107" s="30" t="s">
        <v>199</v>
      </c>
      <c r="C107" s="21">
        <f t="shared" si="28"/>
        <v>0</v>
      </c>
      <c r="D107" s="21">
        <f t="shared" si="28"/>
        <v>0</v>
      </c>
      <c r="E107" s="21">
        <f t="shared" si="28"/>
        <v>0</v>
      </c>
      <c r="F107" s="21">
        <f t="shared" si="28"/>
        <v>0</v>
      </c>
      <c r="BL107" s="26"/>
      <c r="BM107" s="26"/>
      <c r="BN107" s="26"/>
      <c r="CF107" s="26"/>
    </row>
    <row r="108" spans="1:168" ht="25.5" x14ac:dyDescent="0.2">
      <c r="A108" s="19" t="s">
        <v>200</v>
      </c>
      <c r="B108" s="30" t="s">
        <v>201</v>
      </c>
      <c r="C108" s="21">
        <f t="shared" si="28"/>
        <v>0</v>
      </c>
      <c r="D108" s="21">
        <f t="shared" si="28"/>
        <v>0</v>
      </c>
      <c r="E108" s="21">
        <f t="shared" si="28"/>
        <v>0</v>
      </c>
      <c r="F108" s="21">
        <f t="shared" si="28"/>
        <v>0</v>
      </c>
      <c r="BL108" s="26"/>
      <c r="BM108" s="26"/>
      <c r="BN108" s="26"/>
      <c r="CF108" s="26"/>
    </row>
    <row r="109" spans="1:168" x14ac:dyDescent="0.2">
      <c r="A109" s="19" t="s">
        <v>202</v>
      </c>
      <c r="B109" s="31" t="s">
        <v>203</v>
      </c>
      <c r="C109" s="18"/>
      <c r="D109" s="18"/>
      <c r="E109" s="20"/>
      <c r="F109" s="21"/>
      <c r="CF109" s="26"/>
    </row>
    <row r="110" spans="1:168" ht="12" customHeight="1" x14ac:dyDescent="0.2">
      <c r="A110" s="29" t="s">
        <v>204</v>
      </c>
      <c r="B110" s="29" t="s">
        <v>205</v>
      </c>
      <c r="C110" s="21">
        <f t="shared" ref="C110:F110" si="29">C111</f>
        <v>0</v>
      </c>
      <c r="D110" s="21">
        <f t="shared" si="29"/>
        <v>0</v>
      </c>
      <c r="E110" s="21">
        <f t="shared" si="29"/>
        <v>-1887522</v>
      </c>
      <c r="F110" s="21">
        <f t="shared" si="29"/>
        <v>-1133212</v>
      </c>
      <c r="CF110" s="26"/>
    </row>
    <row r="111" spans="1:168" ht="25.5" x14ac:dyDescent="0.2">
      <c r="A111" s="19" t="s">
        <v>206</v>
      </c>
      <c r="B111" s="19" t="s">
        <v>207</v>
      </c>
      <c r="C111" s="126">
        <v>0</v>
      </c>
      <c r="D111" s="126">
        <v>0</v>
      </c>
      <c r="E111" s="127">
        <v>-1887522</v>
      </c>
      <c r="F111" s="127">
        <v>-1133212</v>
      </c>
      <c r="CF111" s="26"/>
    </row>
    <row r="112" spans="1:168" x14ac:dyDescent="0.2">
      <c r="CF112" s="26"/>
    </row>
    <row r="113" spans="2:84" x14ac:dyDescent="0.2">
      <c r="B113" s="136" t="s">
        <v>523</v>
      </c>
      <c r="D113" s="153" t="s">
        <v>524</v>
      </c>
      <c r="E113" s="154"/>
      <c r="CF113" s="26"/>
    </row>
    <row r="114" spans="2:84" x14ac:dyDescent="0.2">
      <c r="B114" s="136"/>
      <c r="D114" s="153"/>
      <c r="E114" s="154"/>
      <c r="CF114" s="26"/>
    </row>
    <row r="115" spans="2:84" x14ac:dyDescent="0.2">
      <c r="E115" s="154"/>
      <c r="CF115" s="26"/>
    </row>
    <row r="116" spans="2:84" x14ac:dyDescent="0.2">
      <c r="CF116" s="26"/>
    </row>
    <row r="117" spans="2:84" x14ac:dyDescent="0.2">
      <c r="CF117" s="26"/>
    </row>
    <row r="118" spans="2:84" x14ac:dyDescent="0.2">
      <c r="CF118" s="26"/>
    </row>
    <row r="119" spans="2:84" x14ac:dyDescent="0.2">
      <c r="CF119" s="26"/>
    </row>
    <row r="120" spans="2:84" x14ac:dyDescent="0.2">
      <c r="CF120" s="26"/>
    </row>
    <row r="121" spans="2:84" x14ac:dyDescent="0.2">
      <c r="CF121" s="26"/>
    </row>
    <row r="122" spans="2:84" x14ac:dyDescent="0.2">
      <c r="CF122" s="26"/>
    </row>
    <row r="123" spans="2:84" x14ac:dyDescent="0.2">
      <c r="CF123" s="26"/>
    </row>
    <row r="124" spans="2:84" x14ac:dyDescent="0.2">
      <c r="CF124" s="26"/>
    </row>
    <row r="125" spans="2:84" x14ac:dyDescent="0.2">
      <c r="CF125" s="26"/>
    </row>
    <row r="126" spans="2:84" x14ac:dyDescent="0.2">
      <c r="CF126" s="26"/>
    </row>
    <row r="127" spans="2:84" x14ac:dyDescent="0.2">
      <c r="CF127" s="26"/>
    </row>
    <row r="128" spans="2:84" x14ac:dyDescent="0.2">
      <c r="CF128" s="26"/>
    </row>
    <row r="129" spans="84:84" x14ac:dyDescent="0.2">
      <c r="CF129" s="26"/>
    </row>
    <row r="130" spans="84:84" x14ac:dyDescent="0.2">
      <c r="CF130" s="26"/>
    </row>
    <row r="131" spans="84:84" x14ac:dyDescent="0.2">
      <c r="CF131" s="26"/>
    </row>
    <row r="132" spans="84:84" x14ac:dyDescent="0.2">
      <c r="CF132" s="26"/>
    </row>
    <row r="133" spans="84:84" x14ac:dyDescent="0.2">
      <c r="CF133" s="26"/>
    </row>
    <row r="134" spans="84:84" x14ac:dyDescent="0.2">
      <c r="CF134" s="26"/>
    </row>
    <row r="135" spans="84:84" x14ac:dyDescent="0.2">
      <c r="CF135" s="26"/>
    </row>
    <row r="136" spans="84:84" x14ac:dyDescent="0.2">
      <c r="CF136" s="26"/>
    </row>
    <row r="137" spans="84:84" x14ac:dyDescent="0.2">
      <c r="CF137" s="26"/>
    </row>
    <row r="138" spans="84:84" x14ac:dyDescent="0.2">
      <c r="CF138" s="26"/>
    </row>
    <row r="139" spans="84:84" x14ac:dyDescent="0.2">
      <c r="CF139" s="26"/>
    </row>
    <row r="140" spans="84:84" x14ac:dyDescent="0.2">
      <c r="CF140" s="26"/>
    </row>
    <row r="141" spans="84:84" x14ac:dyDescent="0.2">
      <c r="CF141" s="26"/>
    </row>
    <row r="142" spans="84:84" x14ac:dyDescent="0.2">
      <c r="CF142" s="26"/>
    </row>
    <row r="143" spans="84:84" x14ac:dyDescent="0.2">
      <c r="CF143" s="26"/>
    </row>
    <row r="144" spans="84:84" x14ac:dyDescent="0.2">
      <c r="CF144" s="26"/>
    </row>
    <row r="145" spans="1:84" s="6" customFormat="1" x14ac:dyDescent="0.2">
      <c r="A145" s="33"/>
      <c r="B145" s="11"/>
      <c r="C145" s="34"/>
      <c r="D145" s="34"/>
      <c r="E145" s="11"/>
      <c r="F145" s="11"/>
      <c r="CF145" s="26"/>
    </row>
    <row r="146" spans="1:84" s="6" customFormat="1" x14ac:dyDescent="0.2">
      <c r="A146" s="33"/>
      <c r="B146" s="11"/>
      <c r="C146" s="34"/>
      <c r="D146" s="34"/>
      <c r="E146" s="11"/>
      <c r="F146" s="11"/>
      <c r="CF146" s="26"/>
    </row>
    <row r="147" spans="1:84" s="6" customFormat="1" x14ac:dyDescent="0.2">
      <c r="A147" s="33"/>
      <c r="B147" s="11"/>
      <c r="C147" s="34"/>
      <c r="D147" s="34"/>
      <c r="E147" s="11"/>
      <c r="F147" s="11"/>
      <c r="CF147" s="26"/>
    </row>
    <row r="148" spans="1:84" s="6" customFormat="1" x14ac:dyDescent="0.2">
      <c r="A148" s="33"/>
      <c r="B148" s="11"/>
      <c r="C148" s="34"/>
      <c r="D148" s="34"/>
      <c r="E148" s="11"/>
      <c r="F148" s="11"/>
      <c r="CF148" s="26"/>
    </row>
    <row r="149" spans="1:84" s="6" customFormat="1" x14ac:dyDescent="0.2">
      <c r="A149" s="33"/>
      <c r="B149" s="11"/>
      <c r="C149" s="34"/>
      <c r="D149" s="34"/>
      <c r="E149" s="11"/>
      <c r="F149" s="11"/>
      <c r="CF149" s="26"/>
    </row>
    <row r="150" spans="1:84" s="6" customFormat="1" x14ac:dyDescent="0.2">
      <c r="A150" s="33"/>
      <c r="B150" s="11"/>
      <c r="C150" s="34"/>
      <c r="D150" s="34"/>
      <c r="E150" s="11"/>
      <c r="F150" s="11"/>
      <c r="CF150" s="26"/>
    </row>
    <row r="151" spans="1:84" s="6" customFormat="1" x14ac:dyDescent="0.2">
      <c r="A151" s="33"/>
      <c r="B151" s="11"/>
      <c r="C151" s="34"/>
      <c r="D151" s="34"/>
      <c r="E151" s="11"/>
      <c r="F151" s="11"/>
      <c r="CF151" s="26"/>
    </row>
    <row r="152" spans="1:84" s="6" customFormat="1" x14ac:dyDescent="0.2">
      <c r="A152" s="33"/>
      <c r="B152" s="11"/>
      <c r="C152" s="34"/>
      <c r="D152" s="34"/>
      <c r="E152" s="11"/>
      <c r="F152" s="11"/>
      <c r="CF152" s="26"/>
    </row>
    <row r="153" spans="1:84" s="6" customFormat="1" x14ac:dyDescent="0.2">
      <c r="A153" s="33"/>
      <c r="B153" s="11"/>
      <c r="C153" s="34"/>
      <c r="D153" s="34"/>
      <c r="E153" s="11"/>
      <c r="F153" s="11"/>
      <c r="CF153" s="26"/>
    </row>
    <row r="154" spans="1:84" s="6" customFormat="1" x14ac:dyDescent="0.2">
      <c r="A154" s="33"/>
      <c r="B154" s="11"/>
      <c r="C154" s="34"/>
      <c r="D154" s="34"/>
      <c r="E154" s="11"/>
      <c r="F154" s="11"/>
      <c r="CF154" s="26"/>
    </row>
    <row r="155" spans="1:84" s="6" customFormat="1" x14ac:dyDescent="0.2">
      <c r="A155" s="33"/>
      <c r="B155" s="11"/>
      <c r="C155" s="34"/>
      <c r="D155" s="34"/>
      <c r="E155" s="11"/>
      <c r="F155" s="11"/>
      <c r="CF155" s="26"/>
    </row>
    <row r="156" spans="1:84" s="6" customFormat="1" x14ac:dyDescent="0.2">
      <c r="A156" s="33"/>
      <c r="B156" s="11"/>
      <c r="C156" s="34"/>
      <c r="D156" s="34"/>
      <c r="E156" s="11"/>
      <c r="F156" s="11"/>
      <c r="CF156" s="26"/>
    </row>
  </sheetData>
  <protectedRanges>
    <protectedRange sqref="E82:F83 C24:F24 C56:F56 E30:F51 E63:F63 E87:F89 C58:F58 C66:F67 C81:F81 E94:F94 E97:F98 E100:F101 E17:F23 E55:F55 E71:F80 E25:F27" name="Zonă1" securityDescriptor="O:WDG:WDD:(A;;CC;;;AN)(A;;CC;;;AU)(A;;CC;;;WD)"/>
  </protectedRanges>
  <mergeCells count="30">
    <mergeCell ref="EP4:ET4"/>
    <mergeCell ref="EU4:EY4"/>
    <mergeCell ref="DL4:DP4"/>
    <mergeCell ref="DQ4:DU4"/>
    <mergeCell ref="DV4:DZ4"/>
    <mergeCell ref="EA4:EE4"/>
    <mergeCell ref="EF4:EJ4"/>
    <mergeCell ref="EK4:EO4"/>
    <mergeCell ref="DG4:DK4"/>
    <mergeCell ref="BD4:BH4"/>
    <mergeCell ref="BI4:BM4"/>
    <mergeCell ref="BN4:BR4"/>
    <mergeCell ref="BS4:BW4"/>
    <mergeCell ref="BX4:CB4"/>
    <mergeCell ref="CC4:CG4"/>
    <mergeCell ref="CH4:CL4"/>
    <mergeCell ref="CM4:CQ4"/>
    <mergeCell ref="CR4:CV4"/>
    <mergeCell ref="CW4:DA4"/>
    <mergeCell ref="DB4:DF4"/>
    <mergeCell ref="AY4:BC4"/>
    <mergeCell ref="G4:J4"/>
    <mergeCell ref="K4:O4"/>
    <mergeCell ref="P4:T4"/>
    <mergeCell ref="U4:Y4"/>
    <mergeCell ref="Z4:AD4"/>
    <mergeCell ref="AE4:AI4"/>
    <mergeCell ref="AJ4:AN4"/>
    <mergeCell ref="AO4:AS4"/>
    <mergeCell ref="AT4:AX4"/>
  </mergeCells>
  <pageMargins left="0.5" right="0" top="0.75" bottom="0.75"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96"/>
  <sheetViews>
    <sheetView tabSelected="1" zoomScale="90" zoomScaleNormal="90" workbookViewId="0">
      <pane xSplit="3" ySplit="6" topLeftCell="D277" activePane="bottomRight" state="frozen"/>
      <selection activeCell="G7" sqref="G7:H290"/>
      <selection pane="topRight" activeCell="G7" sqref="G7:H290"/>
      <selection pane="bottomLeft" activeCell="G7" sqref="G7:H290"/>
      <selection pane="bottomRight" activeCell="E299" sqref="E299"/>
    </sheetView>
  </sheetViews>
  <sheetFormatPr defaultRowHeight="15" x14ac:dyDescent="0.3"/>
  <cols>
    <col min="1" max="1" width="14.42578125" style="35" customWidth="1"/>
    <col min="2" max="2" width="71.28515625" style="37" customWidth="1"/>
    <col min="3" max="3" width="5" style="37" bestFit="1" customWidth="1"/>
    <col min="4" max="4" width="17.28515625" style="37" customWidth="1"/>
    <col min="5" max="5" width="15.42578125" style="37" customWidth="1"/>
    <col min="6" max="6" width="15.7109375" style="37" bestFit="1" customWidth="1"/>
    <col min="7" max="7" width="15.42578125" style="37" bestFit="1" customWidth="1"/>
    <col min="8" max="8" width="14.5703125" style="37" bestFit="1" customWidth="1"/>
    <col min="9" max="16384" width="9.140625" style="38"/>
  </cols>
  <sheetData>
    <row r="1" spans="1:8" ht="20.25" x14ac:dyDescent="0.35">
      <c r="B1" s="108" t="s">
        <v>522</v>
      </c>
      <c r="C1" s="36"/>
    </row>
    <row r="2" spans="1:8" x14ac:dyDescent="0.3">
      <c r="B2" s="36"/>
      <c r="C2" s="36"/>
    </row>
    <row r="3" spans="1:8" x14ac:dyDescent="0.3">
      <c r="B3" s="36"/>
      <c r="C3" s="36"/>
      <c r="D3" s="39"/>
    </row>
    <row r="4" spans="1:8" x14ac:dyDescent="0.3">
      <c r="D4" s="40"/>
      <c r="E4" s="40"/>
      <c r="F4" s="41"/>
      <c r="G4" s="42"/>
      <c r="H4" s="43" t="s">
        <v>0</v>
      </c>
    </row>
    <row r="5" spans="1:8" s="47" customFormat="1" ht="75" x14ac:dyDescent="0.2">
      <c r="A5" s="44"/>
      <c r="B5" s="45" t="s">
        <v>2</v>
      </c>
      <c r="C5" s="45"/>
      <c r="D5" s="45" t="s">
        <v>208</v>
      </c>
      <c r="E5" s="46" t="s">
        <v>209</v>
      </c>
      <c r="F5" s="46" t="s">
        <v>210</v>
      </c>
      <c r="G5" s="45" t="s">
        <v>211</v>
      </c>
      <c r="H5" s="45" t="s">
        <v>212</v>
      </c>
    </row>
    <row r="6" spans="1:8" x14ac:dyDescent="0.3">
      <c r="A6" s="48"/>
      <c r="B6" s="49" t="s">
        <v>213</v>
      </c>
      <c r="C6" s="49"/>
      <c r="D6" s="50"/>
      <c r="E6" s="50"/>
      <c r="F6" s="50"/>
      <c r="G6" s="50"/>
      <c r="H6" s="50"/>
    </row>
    <row r="7" spans="1:8" s="54" customFormat="1" ht="16.5" customHeight="1" x14ac:dyDescent="0.3">
      <c r="A7" s="51" t="s">
        <v>214</v>
      </c>
      <c r="B7" s="52" t="s">
        <v>215</v>
      </c>
      <c r="C7" s="110">
        <f t="shared" ref="C7:H7" si="0">+C8+C16</f>
        <v>0</v>
      </c>
      <c r="D7" s="110">
        <f t="shared" si="0"/>
        <v>1038534870</v>
      </c>
      <c r="E7" s="110">
        <f t="shared" si="0"/>
        <v>1042481610</v>
      </c>
      <c r="F7" s="110">
        <f t="shared" si="0"/>
        <v>675492820</v>
      </c>
      <c r="G7" s="110">
        <f t="shared" si="0"/>
        <v>671593942</v>
      </c>
      <c r="H7" s="110">
        <f t="shared" si="0"/>
        <v>96226909</v>
      </c>
    </row>
    <row r="8" spans="1:8" s="54" customFormat="1" x14ac:dyDescent="0.3">
      <c r="A8" s="51" t="s">
        <v>216</v>
      </c>
      <c r="B8" s="55" t="s">
        <v>217</v>
      </c>
      <c r="C8" s="111">
        <f>+C9+C10+C13+C11+C12+C15+C252+C14</f>
        <v>0</v>
      </c>
      <c r="D8" s="111">
        <f t="shared" ref="D8:H8" si="1">+D9+D10+D13+D11+D12+D15+D252+D14</f>
        <v>1038444870</v>
      </c>
      <c r="E8" s="111">
        <f t="shared" si="1"/>
        <v>1042391610</v>
      </c>
      <c r="F8" s="111">
        <f t="shared" si="1"/>
        <v>675402820</v>
      </c>
      <c r="G8" s="111">
        <f t="shared" si="1"/>
        <v>671504070</v>
      </c>
      <c r="H8" s="111">
        <f t="shared" si="1"/>
        <v>96226909</v>
      </c>
    </row>
    <row r="9" spans="1:8" s="54" customFormat="1" x14ac:dyDescent="0.3">
      <c r="A9" s="51" t="s">
        <v>218</v>
      </c>
      <c r="B9" s="55" t="s">
        <v>219</v>
      </c>
      <c r="C9" s="111">
        <f t="shared" ref="C9:H9" si="2">+C23</f>
        <v>0</v>
      </c>
      <c r="D9" s="111">
        <f t="shared" si="2"/>
        <v>6459490</v>
      </c>
      <c r="E9" s="111">
        <f t="shared" si="2"/>
        <v>6459490</v>
      </c>
      <c r="F9" s="111">
        <f t="shared" si="2"/>
        <v>3526010</v>
      </c>
      <c r="G9" s="111">
        <f t="shared" si="2"/>
        <v>3405780</v>
      </c>
      <c r="H9" s="111">
        <f t="shared" si="2"/>
        <v>564928</v>
      </c>
    </row>
    <row r="10" spans="1:8" s="54" customFormat="1" ht="16.5" customHeight="1" x14ac:dyDescent="0.3">
      <c r="A10" s="51" t="s">
        <v>220</v>
      </c>
      <c r="B10" s="55" t="s">
        <v>221</v>
      </c>
      <c r="C10" s="111">
        <f>+C43</f>
        <v>0</v>
      </c>
      <c r="D10" s="111">
        <f t="shared" ref="D10:H10" si="3">+D43</f>
        <v>709558950</v>
      </c>
      <c r="E10" s="111">
        <f t="shared" si="3"/>
        <v>713505690</v>
      </c>
      <c r="F10" s="111">
        <f t="shared" si="3"/>
        <v>475751830</v>
      </c>
      <c r="G10" s="111">
        <f t="shared" si="3"/>
        <v>475102401</v>
      </c>
      <c r="H10" s="111">
        <f t="shared" si="3"/>
        <v>70263740</v>
      </c>
    </row>
    <row r="11" spans="1:8" s="54" customFormat="1" x14ac:dyDescent="0.3">
      <c r="A11" s="51" t="s">
        <v>222</v>
      </c>
      <c r="B11" s="55" t="s">
        <v>223</v>
      </c>
      <c r="C11" s="111">
        <f>+C71</f>
        <v>0</v>
      </c>
      <c r="D11" s="111">
        <f t="shared" ref="D11:H11" si="4">+D71</f>
        <v>0</v>
      </c>
      <c r="E11" s="111">
        <f t="shared" si="4"/>
        <v>0</v>
      </c>
      <c r="F11" s="111">
        <f t="shared" si="4"/>
        <v>0</v>
      </c>
      <c r="G11" s="111">
        <f t="shared" si="4"/>
        <v>0</v>
      </c>
      <c r="H11" s="111">
        <f t="shared" si="4"/>
        <v>0</v>
      </c>
    </row>
    <row r="12" spans="1:8" s="54" customFormat="1" ht="30" x14ac:dyDescent="0.3">
      <c r="A12" s="51" t="s">
        <v>224</v>
      </c>
      <c r="B12" s="55" t="s">
        <v>225</v>
      </c>
      <c r="C12" s="111">
        <f>C253</f>
        <v>0</v>
      </c>
      <c r="D12" s="111">
        <f t="shared" ref="D12:H12" si="5">D253</f>
        <v>253231430</v>
      </c>
      <c r="E12" s="111">
        <f t="shared" si="5"/>
        <v>253231430</v>
      </c>
      <c r="F12" s="111">
        <f t="shared" si="5"/>
        <v>154488900</v>
      </c>
      <c r="G12" s="111">
        <f t="shared" si="5"/>
        <v>153687257</v>
      </c>
      <c r="H12" s="111">
        <f t="shared" si="5"/>
        <v>25228765</v>
      </c>
    </row>
    <row r="13" spans="1:8" s="54" customFormat="1" ht="16.5" customHeight="1" x14ac:dyDescent="0.3">
      <c r="A13" s="51" t="s">
        <v>226</v>
      </c>
      <c r="B13" s="55" t="s">
        <v>227</v>
      </c>
      <c r="C13" s="111">
        <f>C266</f>
        <v>0</v>
      </c>
      <c r="D13" s="111">
        <f t="shared" ref="D13:H13" si="6">D266</f>
        <v>69128000</v>
      </c>
      <c r="E13" s="111">
        <f t="shared" si="6"/>
        <v>69128000</v>
      </c>
      <c r="F13" s="111">
        <f t="shared" si="6"/>
        <v>41592380</v>
      </c>
      <c r="G13" s="111">
        <f t="shared" si="6"/>
        <v>39888686</v>
      </c>
      <c r="H13" s="111">
        <f t="shared" si="6"/>
        <v>288550</v>
      </c>
    </row>
    <row r="14" spans="1:8" s="54" customFormat="1" ht="30" x14ac:dyDescent="0.3">
      <c r="A14" s="51" t="s">
        <v>228</v>
      </c>
      <c r="B14" s="55" t="s">
        <v>229</v>
      </c>
      <c r="C14" s="111">
        <f>C275</f>
        <v>0</v>
      </c>
      <c r="D14" s="111">
        <f t="shared" ref="D14:H14" si="7">D275</f>
        <v>0</v>
      </c>
      <c r="E14" s="111">
        <f t="shared" si="7"/>
        <v>0</v>
      </c>
      <c r="F14" s="111">
        <f t="shared" si="7"/>
        <v>0</v>
      </c>
      <c r="G14" s="111">
        <f t="shared" si="7"/>
        <v>0</v>
      </c>
      <c r="H14" s="111">
        <f t="shared" si="7"/>
        <v>0</v>
      </c>
    </row>
    <row r="15" spans="1:8" s="54" customFormat="1" ht="16.5" customHeight="1" x14ac:dyDescent="0.3">
      <c r="A15" s="51" t="s">
        <v>230</v>
      </c>
      <c r="B15" s="55" t="s">
        <v>231</v>
      </c>
      <c r="C15" s="111">
        <f>C74</f>
        <v>0</v>
      </c>
      <c r="D15" s="111">
        <f t="shared" ref="D15:H15" si="8">D74</f>
        <v>67000</v>
      </c>
      <c r="E15" s="111">
        <f t="shared" si="8"/>
        <v>67000</v>
      </c>
      <c r="F15" s="111">
        <f t="shared" si="8"/>
        <v>43700</v>
      </c>
      <c r="G15" s="111">
        <f t="shared" si="8"/>
        <v>39726</v>
      </c>
      <c r="H15" s="111">
        <f t="shared" si="8"/>
        <v>7560</v>
      </c>
    </row>
    <row r="16" spans="1:8" s="54" customFormat="1" ht="16.5" customHeight="1" x14ac:dyDescent="0.3">
      <c r="A16" s="51" t="s">
        <v>232</v>
      </c>
      <c r="B16" s="55" t="s">
        <v>233</v>
      </c>
      <c r="C16" s="111">
        <f>C77</f>
        <v>0</v>
      </c>
      <c r="D16" s="111">
        <f t="shared" ref="D16:H16" si="9">D77</f>
        <v>90000</v>
      </c>
      <c r="E16" s="111">
        <f t="shared" si="9"/>
        <v>90000</v>
      </c>
      <c r="F16" s="111">
        <f t="shared" si="9"/>
        <v>90000</v>
      </c>
      <c r="G16" s="111">
        <f t="shared" si="9"/>
        <v>89872</v>
      </c>
      <c r="H16" s="111">
        <f t="shared" si="9"/>
        <v>0</v>
      </c>
    </row>
    <row r="17" spans="1:8" s="54" customFormat="1" x14ac:dyDescent="0.3">
      <c r="A17" s="51" t="s">
        <v>234</v>
      </c>
      <c r="B17" s="55" t="s">
        <v>235</v>
      </c>
      <c r="C17" s="111">
        <f>C78</f>
        <v>0</v>
      </c>
      <c r="D17" s="111">
        <f t="shared" ref="D17:H17" si="10">D78</f>
        <v>90000</v>
      </c>
      <c r="E17" s="111">
        <f t="shared" si="10"/>
        <v>90000</v>
      </c>
      <c r="F17" s="111">
        <f t="shared" si="10"/>
        <v>90000</v>
      </c>
      <c r="G17" s="111">
        <f t="shared" si="10"/>
        <v>89872</v>
      </c>
      <c r="H17" s="111">
        <f t="shared" si="10"/>
        <v>0</v>
      </c>
    </row>
    <row r="18" spans="1:8" s="54" customFormat="1" ht="30" x14ac:dyDescent="0.3">
      <c r="A18" s="51" t="s">
        <v>236</v>
      </c>
      <c r="B18" s="55" t="s">
        <v>237</v>
      </c>
      <c r="C18" s="111">
        <f>C252+C274</f>
        <v>0</v>
      </c>
      <c r="D18" s="111">
        <f t="shared" ref="D18:H18" si="11">D252+D274</f>
        <v>0</v>
      </c>
      <c r="E18" s="111">
        <f t="shared" si="11"/>
        <v>0</v>
      </c>
      <c r="F18" s="111">
        <f t="shared" si="11"/>
        <v>0</v>
      </c>
      <c r="G18" s="111">
        <f t="shared" si="11"/>
        <v>-620124</v>
      </c>
      <c r="H18" s="111">
        <f t="shared" si="11"/>
        <v>-126634</v>
      </c>
    </row>
    <row r="19" spans="1:8" s="54" customFormat="1" ht="16.5" customHeight="1" x14ac:dyDescent="0.3">
      <c r="A19" s="51" t="s">
        <v>238</v>
      </c>
      <c r="B19" s="55" t="s">
        <v>239</v>
      </c>
      <c r="C19" s="111">
        <f t="shared" ref="C19:H19" si="12">+C20+C16</f>
        <v>0</v>
      </c>
      <c r="D19" s="111">
        <f t="shared" si="12"/>
        <v>1038534870</v>
      </c>
      <c r="E19" s="111">
        <f t="shared" si="12"/>
        <v>1042481610</v>
      </c>
      <c r="F19" s="111">
        <f t="shared" si="12"/>
        <v>675492820</v>
      </c>
      <c r="G19" s="111">
        <f t="shared" si="12"/>
        <v>671593942</v>
      </c>
      <c r="H19" s="111">
        <f t="shared" si="12"/>
        <v>96226909</v>
      </c>
    </row>
    <row r="20" spans="1:8" s="54" customFormat="1" x14ac:dyDescent="0.3">
      <c r="A20" s="51" t="s">
        <v>240</v>
      </c>
      <c r="B20" s="55" t="s">
        <v>217</v>
      </c>
      <c r="C20" s="111">
        <f>C9+C10+C11+C12+C13+C15+C252+C14</f>
        <v>0</v>
      </c>
      <c r="D20" s="111">
        <f t="shared" ref="D20:H20" si="13">D9+D10+D11+D12+D13+D15+D252+D14</f>
        <v>1038444870</v>
      </c>
      <c r="E20" s="111">
        <f t="shared" si="13"/>
        <v>1042391610</v>
      </c>
      <c r="F20" s="111">
        <f t="shared" si="13"/>
        <v>675402820</v>
      </c>
      <c r="G20" s="111">
        <f t="shared" si="13"/>
        <v>671504070</v>
      </c>
      <c r="H20" s="111">
        <f t="shared" si="13"/>
        <v>96226909</v>
      </c>
    </row>
    <row r="21" spans="1:8" s="54" customFormat="1" ht="16.5" customHeight="1" x14ac:dyDescent="0.3">
      <c r="A21" s="56" t="s">
        <v>241</v>
      </c>
      <c r="B21" s="55" t="s">
        <v>242</v>
      </c>
      <c r="C21" s="111">
        <f>+C22+C77+C252</f>
        <v>0</v>
      </c>
      <c r="D21" s="111">
        <f t="shared" ref="D21:H21" si="14">+D22+D77+D252</f>
        <v>969406870</v>
      </c>
      <c r="E21" s="111">
        <f t="shared" si="14"/>
        <v>973353610</v>
      </c>
      <c r="F21" s="111">
        <f t="shared" si="14"/>
        <v>633900440</v>
      </c>
      <c r="G21" s="111">
        <f t="shared" si="14"/>
        <v>631705256</v>
      </c>
      <c r="H21" s="111">
        <f t="shared" si="14"/>
        <v>95938359</v>
      </c>
    </row>
    <row r="22" spans="1:8" s="54" customFormat="1" ht="16.5" customHeight="1" x14ac:dyDescent="0.3">
      <c r="A22" s="51" t="s">
        <v>243</v>
      </c>
      <c r="B22" s="55" t="s">
        <v>217</v>
      </c>
      <c r="C22" s="111">
        <f>+C23+C43+C71+C253+C74+C275</f>
        <v>0</v>
      </c>
      <c r="D22" s="111">
        <f t="shared" ref="D22:H22" si="15">+D23+D43+D71+D253+D74+D275</f>
        <v>969316870</v>
      </c>
      <c r="E22" s="111">
        <f t="shared" si="15"/>
        <v>973263610</v>
      </c>
      <c r="F22" s="111">
        <f t="shared" si="15"/>
        <v>633810440</v>
      </c>
      <c r="G22" s="111">
        <f t="shared" si="15"/>
        <v>632235164</v>
      </c>
      <c r="H22" s="111">
        <f t="shared" si="15"/>
        <v>96064993</v>
      </c>
    </row>
    <row r="23" spans="1:8" s="54" customFormat="1" x14ac:dyDescent="0.3">
      <c r="A23" s="51" t="s">
        <v>244</v>
      </c>
      <c r="B23" s="55" t="s">
        <v>219</v>
      </c>
      <c r="C23" s="111">
        <f t="shared" ref="C23:H23" si="16">+C24+C36+C34</f>
        <v>0</v>
      </c>
      <c r="D23" s="111">
        <f t="shared" si="16"/>
        <v>6459490</v>
      </c>
      <c r="E23" s="111">
        <f t="shared" si="16"/>
        <v>6459490</v>
      </c>
      <c r="F23" s="111">
        <f t="shared" si="16"/>
        <v>3526010</v>
      </c>
      <c r="G23" s="111">
        <f t="shared" si="16"/>
        <v>3405780</v>
      </c>
      <c r="H23" s="111">
        <f t="shared" si="16"/>
        <v>564928</v>
      </c>
    </row>
    <row r="24" spans="1:8" s="54" customFormat="1" ht="16.5" customHeight="1" x14ac:dyDescent="0.3">
      <c r="A24" s="51" t="s">
        <v>245</v>
      </c>
      <c r="B24" s="55" t="s">
        <v>246</v>
      </c>
      <c r="C24" s="111">
        <f t="shared" ref="C24:H24" si="17">C25+C28+C29+C30+C32+C26+C27+C31</f>
        <v>0</v>
      </c>
      <c r="D24" s="111">
        <f t="shared" si="17"/>
        <v>6220240</v>
      </c>
      <c r="E24" s="111">
        <f t="shared" si="17"/>
        <v>6220240</v>
      </c>
      <c r="F24" s="111">
        <f t="shared" si="17"/>
        <v>3349970</v>
      </c>
      <c r="G24" s="111">
        <f t="shared" si="17"/>
        <v>3233735</v>
      </c>
      <c r="H24" s="111">
        <f t="shared" si="17"/>
        <v>552572</v>
      </c>
    </row>
    <row r="25" spans="1:8" ht="16.5" customHeight="1" x14ac:dyDescent="0.3">
      <c r="A25" s="57" t="s">
        <v>247</v>
      </c>
      <c r="B25" s="58" t="s">
        <v>248</v>
      </c>
      <c r="C25" s="142"/>
      <c r="D25" s="71">
        <v>5109650</v>
      </c>
      <c r="E25" s="71">
        <v>5109650</v>
      </c>
      <c r="F25" s="71">
        <v>2674280</v>
      </c>
      <c r="G25" s="59">
        <v>2644616</v>
      </c>
      <c r="H25" s="59">
        <v>465338</v>
      </c>
    </row>
    <row r="26" spans="1:8" x14ac:dyDescent="0.3">
      <c r="A26" s="57" t="s">
        <v>249</v>
      </c>
      <c r="B26" s="58" t="s">
        <v>250</v>
      </c>
      <c r="C26" s="142"/>
      <c r="D26" s="71">
        <v>662000</v>
      </c>
      <c r="E26" s="71">
        <v>662000</v>
      </c>
      <c r="F26" s="71">
        <v>352570</v>
      </c>
      <c r="G26" s="59">
        <v>348775</v>
      </c>
      <c r="H26" s="59">
        <v>59204</v>
      </c>
    </row>
    <row r="27" spans="1:8" x14ac:dyDescent="0.3">
      <c r="A27" s="57" t="s">
        <v>251</v>
      </c>
      <c r="B27" s="58" t="s">
        <v>252</v>
      </c>
      <c r="C27" s="142"/>
      <c r="D27" s="71">
        <v>0</v>
      </c>
      <c r="E27" s="71">
        <v>0</v>
      </c>
      <c r="F27" s="71">
        <v>0</v>
      </c>
      <c r="G27" s="59">
        <v>0</v>
      </c>
      <c r="H27" s="59">
        <v>0</v>
      </c>
    </row>
    <row r="28" spans="1:8" ht="16.5" customHeight="1" x14ac:dyDescent="0.3">
      <c r="A28" s="57" t="s">
        <v>253</v>
      </c>
      <c r="B28" s="60" t="s">
        <v>254</v>
      </c>
      <c r="C28" s="142"/>
      <c r="D28" s="71">
        <v>14000</v>
      </c>
      <c r="E28" s="71">
        <v>14000</v>
      </c>
      <c r="F28" s="71">
        <v>8500</v>
      </c>
      <c r="G28" s="59">
        <v>8046</v>
      </c>
      <c r="H28" s="59">
        <v>1341</v>
      </c>
    </row>
    <row r="29" spans="1:8" ht="16.5" customHeight="1" x14ac:dyDescent="0.3">
      <c r="A29" s="57" t="s">
        <v>255</v>
      </c>
      <c r="B29" s="60" t="s">
        <v>256</v>
      </c>
      <c r="C29" s="142"/>
      <c r="D29" s="71">
        <v>1000</v>
      </c>
      <c r="E29" s="71">
        <v>1000</v>
      </c>
      <c r="F29" s="71">
        <v>750</v>
      </c>
      <c r="G29" s="59">
        <v>0</v>
      </c>
      <c r="H29" s="59">
        <v>0</v>
      </c>
    </row>
    <row r="30" spans="1:8" ht="16.5" customHeight="1" x14ac:dyDescent="0.3">
      <c r="A30" s="57" t="s">
        <v>257</v>
      </c>
      <c r="B30" s="60" t="s">
        <v>258</v>
      </c>
      <c r="C30" s="142"/>
      <c r="D30" s="71">
        <v>0</v>
      </c>
      <c r="E30" s="71">
        <v>0</v>
      </c>
      <c r="F30" s="71">
        <v>0</v>
      </c>
      <c r="G30" s="59">
        <v>0</v>
      </c>
      <c r="H30" s="59">
        <v>0</v>
      </c>
    </row>
    <row r="31" spans="1:8" ht="16.5" customHeight="1" x14ac:dyDescent="0.3">
      <c r="A31" s="57" t="s">
        <v>259</v>
      </c>
      <c r="B31" s="60" t="s">
        <v>260</v>
      </c>
      <c r="C31" s="142"/>
      <c r="D31" s="71">
        <v>212000</v>
      </c>
      <c r="E31" s="71">
        <v>212000</v>
      </c>
      <c r="F31" s="71">
        <v>120280</v>
      </c>
      <c r="G31" s="59">
        <v>112126</v>
      </c>
      <c r="H31" s="59">
        <v>19254</v>
      </c>
    </row>
    <row r="32" spans="1:8" ht="16.5" customHeight="1" x14ac:dyDescent="0.3">
      <c r="A32" s="57" t="s">
        <v>261</v>
      </c>
      <c r="B32" s="60" t="s">
        <v>262</v>
      </c>
      <c r="C32" s="142"/>
      <c r="D32" s="71">
        <v>221590</v>
      </c>
      <c r="E32" s="71">
        <v>221590</v>
      </c>
      <c r="F32" s="71">
        <v>193590</v>
      </c>
      <c r="G32" s="59">
        <v>120172</v>
      </c>
      <c r="H32" s="59">
        <v>7435</v>
      </c>
    </row>
    <row r="33" spans="1:8" ht="16.5" customHeight="1" x14ac:dyDescent="0.3">
      <c r="A33" s="57"/>
      <c r="B33" s="60" t="s">
        <v>263</v>
      </c>
      <c r="C33" s="142"/>
      <c r="D33" s="71">
        <v>68590</v>
      </c>
      <c r="E33" s="71">
        <v>68590</v>
      </c>
      <c r="F33" s="71">
        <v>68590</v>
      </c>
      <c r="G33" s="59">
        <v>67317</v>
      </c>
      <c r="H33" s="59">
        <v>0</v>
      </c>
    </row>
    <row r="34" spans="1:8" ht="16.5" customHeight="1" x14ac:dyDescent="0.3">
      <c r="A34" s="57" t="s">
        <v>264</v>
      </c>
      <c r="B34" s="55" t="s">
        <v>265</v>
      </c>
      <c r="C34" s="112">
        <f t="shared" ref="C34:H34" si="18">C35</f>
        <v>0</v>
      </c>
      <c r="D34" s="112">
        <f t="shared" si="18"/>
        <v>91350</v>
      </c>
      <c r="E34" s="112">
        <f t="shared" si="18"/>
        <v>91350</v>
      </c>
      <c r="F34" s="112">
        <f t="shared" si="18"/>
        <v>91350</v>
      </c>
      <c r="G34" s="112">
        <f t="shared" si="18"/>
        <v>91350</v>
      </c>
      <c r="H34" s="112">
        <f t="shared" si="18"/>
        <v>0</v>
      </c>
    </row>
    <row r="35" spans="1:8" ht="16.5" customHeight="1" x14ac:dyDescent="0.3">
      <c r="A35" s="57" t="s">
        <v>266</v>
      </c>
      <c r="B35" s="60" t="s">
        <v>267</v>
      </c>
      <c r="C35" s="142"/>
      <c r="D35" s="71">
        <v>91350</v>
      </c>
      <c r="E35" s="71">
        <v>91350</v>
      </c>
      <c r="F35" s="71">
        <v>91350</v>
      </c>
      <c r="G35" s="59">
        <v>91350</v>
      </c>
      <c r="H35" s="59"/>
    </row>
    <row r="36" spans="1:8" ht="16.5" customHeight="1" x14ac:dyDescent="0.3">
      <c r="A36" s="51" t="s">
        <v>268</v>
      </c>
      <c r="B36" s="55" t="s">
        <v>269</v>
      </c>
      <c r="C36" s="111">
        <f>+C37+C38+C39+C40+C41+C42</f>
        <v>0</v>
      </c>
      <c r="D36" s="111">
        <f t="shared" ref="D36:H36" si="19">+D37+D38+D39+D40+D41+D42</f>
        <v>147900</v>
      </c>
      <c r="E36" s="111">
        <f t="shared" si="19"/>
        <v>147900</v>
      </c>
      <c r="F36" s="111">
        <f t="shared" si="19"/>
        <v>84690</v>
      </c>
      <c r="G36" s="111">
        <f t="shared" si="19"/>
        <v>80695</v>
      </c>
      <c r="H36" s="111">
        <f t="shared" si="19"/>
        <v>12356</v>
      </c>
    </row>
    <row r="37" spans="1:8" ht="16.5" customHeight="1" x14ac:dyDescent="0.3">
      <c r="A37" s="57" t="s">
        <v>270</v>
      </c>
      <c r="B37" s="60" t="s">
        <v>271</v>
      </c>
      <c r="C37" s="142"/>
      <c r="D37" s="71">
        <v>6800</v>
      </c>
      <c r="E37" s="71">
        <v>6800</v>
      </c>
      <c r="F37" s="71">
        <v>6800</v>
      </c>
      <c r="G37" s="59">
        <v>6711</v>
      </c>
      <c r="H37" s="59">
        <v>0</v>
      </c>
    </row>
    <row r="38" spans="1:8" ht="16.5" customHeight="1" x14ac:dyDescent="0.3">
      <c r="A38" s="57" t="s">
        <v>272</v>
      </c>
      <c r="B38" s="60" t="s">
        <v>273</v>
      </c>
      <c r="C38" s="142"/>
      <c r="D38" s="71">
        <v>300</v>
      </c>
      <c r="E38" s="71">
        <v>300</v>
      </c>
      <c r="F38" s="71">
        <v>300</v>
      </c>
      <c r="G38" s="59">
        <v>212</v>
      </c>
      <c r="H38" s="59">
        <v>0</v>
      </c>
    </row>
    <row r="39" spans="1:8" ht="16.5" customHeight="1" x14ac:dyDescent="0.3">
      <c r="A39" s="57" t="s">
        <v>274</v>
      </c>
      <c r="B39" s="60" t="s">
        <v>275</v>
      </c>
      <c r="C39" s="142"/>
      <c r="D39" s="71">
        <v>2300</v>
      </c>
      <c r="E39" s="71">
        <v>2300</v>
      </c>
      <c r="F39" s="71">
        <v>2300</v>
      </c>
      <c r="G39" s="59">
        <v>2208</v>
      </c>
      <c r="H39" s="59">
        <v>0</v>
      </c>
    </row>
    <row r="40" spans="1:8" ht="16.5" customHeight="1" x14ac:dyDescent="0.3">
      <c r="A40" s="57" t="s">
        <v>276</v>
      </c>
      <c r="B40" s="61" t="s">
        <v>277</v>
      </c>
      <c r="C40" s="142"/>
      <c r="D40" s="71">
        <v>100</v>
      </c>
      <c r="E40" s="71">
        <v>100</v>
      </c>
      <c r="F40" s="71">
        <v>100</v>
      </c>
      <c r="G40" s="59">
        <v>63</v>
      </c>
      <c r="H40" s="59">
        <v>0</v>
      </c>
    </row>
    <row r="41" spans="1:8" ht="16.5" customHeight="1" x14ac:dyDescent="0.3">
      <c r="A41" s="57" t="s">
        <v>278</v>
      </c>
      <c r="B41" s="61" t="s">
        <v>42</v>
      </c>
      <c r="C41" s="142"/>
      <c r="D41" s="71">
        <v>400</v>
      </c>
      <c r="E41" s="71">
        <v>400</v>
      </c>
      <c r="F41" s="71">
        <v>400</v>
      </c>
      <c r="G41" s="59">
        <v>361</v>
      </c>
      <c r="H41" s="59">
        <v>0</v>
      </c>
    </row>
    <row r="42" spans="1:8" ht="16.5" customHeight="1" x14ac:dyDescent="0.3">
      <c r="A42" s="57" t="s">
        <v>279</v>
      </c>
      <c r="B42" s="61" t="s">
        <v>280</v>
      </c>
      <c r="C42" s="142"/>
      <c r="D42" s="71">
        <v>138000</v>
      </c>
      <c r="E42" s="71">
        <v>138000</v>
      </c>
      <c r="F42" s="71">
        <v>74790</v>
      </c>
      <c r="G42" s="59">
        <v>71140</v>
      </c>
      <c r="H42" s="59">
        <v>12356</v>
      </c>
    </row>
    <row r="43" spans="1:8" ht="16.5" customHeight="1" x14ac:dyDescent="0.3">
      <c r="A43" s="51" t="s">
        <v>281</v>
      </c>
      <c r="B43" s="55" t="s">
        <v>221</v>
      </c>
      <c r="C43" s="111">
        <f t="shared" ref="C43:H43" si="20">+C44+C58+C57+C60+C63+C65+C66+C68+C64+C67</f>
        <v>0</v>
      </c>
      <c r="D43" s="111">
        <f t="shared" si="20"/>
        <v>709558950</v>
      </c>
      <c r="E43" s="111">
        <f t="shared" si="20"/>
        <v>713505690</v>
      </c>
      <c r="F43" s="111">
        <f t="shared" si="20"/>
        <v>475751830</v>
      </c>
      <c r="G43" s="111">
        <f t="shared" si="20"/>
        <v>475102401</v>
      </c>
      <c r="H43" s="111">
        <f t="shared" si="20"/>
        <v>70263740</v>
      </c>
    </row>
    <row r="44" spans="1:8" ht="16.5" customHeight="1" x14ac:dyDescent="0.3">
      <c r="A44" s="51" t="s">
        <v>282</v>
      </c>
      <c r="B44" s="55" t="s">
        <v>283</v>
      </c>
      <c r="C44" s="111">
        <f t="shared" ref="C44:H44" si="21">+C45+C46+C47+C48+C49+C50+C51+C52+C54</f>
        <v>0</v>
      </c>
      <c r="D44" s="111">
        <f t="shared" si="21"/>
        <v>709156770</v>
      </c>
      <c r="E44" s="111">
        <f t="shared" si="21"/>
        <v>713103510</v>
      </c>
      <c r="F44" s="111">
        <f t="shared" si="21"/>
        <v>475711230</v>
      </c>
      <c r="G44" s="111">
        <f t="shared" si="21"/>
        <v>475070276</v>
      </c>
      <c r="H44" s="111">
        <f t="shared" si="21"/>
        <v>70260722</v>
      </c>
    </row>
    <row r="45" spans="1:8" ht="16.5" customHeight="1" x14ac:dyDescent="0.3">
      <c r="A45" s="57" t="s">
        <v>284</v>
      </c>
      <c r="B45" s="60" t="s">
        <v>285</v>
      </c>
      <c r="C45" s="142"/>
      <c r="D45" s="71">
        <v>56000</v>
      </c>
      <c r="E45" s="71">
        <v>56000</v>
      </c>
      <c r="F45" s="71">
        <v>30000</v>
      </c>
      <c r="G45" s="59">
        <v>29845</v>
      </c>
      <c r="H45" s="59">
        <v>0</v>
      </c>
    </row>
    <row r="46" spans="1:8" ht="16.5" customHeight="1" x14ac:dyDescent="0.3">
      <c r="A46" s="57" t="s">
        <v>286</v>
      </c>
      <c r="B46" s="60" t="s">
        <v>287</v>
      </c>
      <c r="C46" s="142"/>
      <c r="D46" s="71">
        <v>9570</v>
      </c>
      <c r="E46" s="71">
        <v>9570</v>
      </c>
      <c r="F46" s="71">
        <v>5000</v>
      </c>
      <c r="G46" s="59">
        <v>4898</v>
      </c>
      <c r="H46" s="59">
        <v>0</v>
      </c>
    </row>
    <row r="47" spans="1:8" ht="16.5" customHeight="1" x14ac:dyDescent="0.3">
      <c r="A47" s="57" t="s">
        <v>288</v>
      </c>
      <c r="B47" s="60" t="s">
        <v>289</v>
      </c>
      <c r="C47" s="142"/>
      <c r="D47" s="71">
        <v>149000</v>
      </c>
      <c r="E47" s="71">
        <v>149000</v>
      </c>
      <c r="F47" s="71">
        <v>80000</v>
      </c>
      <c r="G47" s="59">
        <v>78540</v>
      </c>
      <c r="H47" s="59">
        <v>15057</v>
      </c>
    </row>
    <row r="48" spans="1:8" ht="16.5" customHeight="1" x14ac:dyDescent="0.3">
      <c r="A48" s="57" t="s">
        <v>290</v>
      </c>
      <c r="B48" s="60" t="s">
        <v>291</v>
      </c>
      <c r="C48" s="142"/>
      <c r="D48" s="71">
        <v>10000</v>
      </c>
      <c r="E48" s="71">
        <v>10000</v>
      </c>
      <c r="F48" s="71">
        <v>5500</v>
      </c>
      <c r="G48" s="59">
        <v>5213</v>
      </c>
      <c r="H48" s="59">
        <v>948</v>
      </c>
    </row>
    <row r="49" spans="1:8" ht="16.5" customHeight="1" x14ac:dyDescent="0.3">
      <c r="A49" s="57" t="s">
        <v>292</v>
      </c>
      <c r="B49" s="60" t="s">
        <v>293</v>
      </c>
      <c r="C49" s="142"/>
      <c r="D49" s="71">
        <v>5000</v>
      </c>
      <c r="E49" s="71">
        <v>5000</v>
      </c>
      <c r="F49" s="71">
        <v>0</v>
      </c>
      <c r="G49" s="59">
        <v>0</v>
      </c>
      <c r="H49" s="59">
        <v>0</v>
      </c>
    </row>
    <row r="50" spans="1:8" ht="16.5" customHeight="1" x14ac:dyDescent="0.3">
      <c r="A50" s="57" t="s">
        <v>294</v>
      </c>
      <c r="B50" s="60" t="s">
        <v>295</v>
      </c>
      <c r="C50" s="142"/>
      <c r="D50" s="71">
        <v>20000</v>
      </c>
      <c r="E50" s="71">
        <v>20000</v>
      </c>
      <c r="F50" s="71">
        <v>10000</v>
      </c>
      <c r="G50" s="59">
        <v>9795</v>
      </c>
      <c r="H50" s="59">
        <v>0</v>
      </c>
    </row>
    <row r="51" spans="1:8" ht="16.5" customHeight="1" x14ac:dyDescent="0.3">
      <c r="A51" s="57" t="s">
        <v>296</v>
      </c>
      <c r="B51" s="60" t="s">
        <v>297</v>
      </c>
      <c r="C51" s="142"/>
      <c r="D51" s="71">
        <v>50000</v>
      </c>
      <c r="E51" s="71">
        <v>50000</v>
      </c>
      <c r="F51" s="71">
        <v>27000</v>
      </c>
      <c r="G51" s="59">
        <v>23521</v>
      </c>
      <c r="H51" s="59">
        <v>5405</v>
      </c>
    </row>
    <row r="52" spans="1:8" ht="16.5" customHeight="1" x14ac:dyDescent="0.35">
      <c r="A52" s="51" t="s">
        <v>298</v>
      </c>
      <c r="B52" s="55" t="s">
        <v>299</v>
      </c>
      <c r="C52" s="113">
        <f t="shared" ref="C52:H52" si="22">+C53+C88</f>
        <v>0</v>
      </c>
      <c r="D52" s="113">
        <f t="shared" si="22"/>
        <v>708396200</v>
      </c>
      <c r="E52" s="113">
        <f t="shared" si="22"/>
        <v>712342940</v>
      </c>
      <c r="F52" s="113">
        <f t="shared" si="22"/>
        <v>475314730</v>
      </c>
      <c r="G52" s="113">
        <f t="shared" si="22"/>
        <v>474700123</v>
      </c>
      <c r="H52" s="113">
        <f t="shared" si="22"/>
        <v>70207244</v>
      </c>
    </row>
    <row r="53" spans="1:8" ht="16.5" customHeight="1" x14ac:dyDescent="0.35">
      <c r="A53" s="63" t="s">
        <v>300</v>
      </c>
      <c r="B53" s="64" t="s">
        <v>301</v>
      </c>
      <c r="C53" s="144"/>
      <c r="D53" s="71">
        <v>14000</v>
      </c>
      <c r="E53" s="71">
        <v>14000</v>
      </c>
      <c r="F53" s="71">
        <v>6000</v>
      </c>
      <c r="G53" s="59">
        <v>3232</v>
      </c>
      <c r="H53" s="59">
        <v>0</v>
      </c>
    </row>
    <row r="54" spans="1:8" ht="16.5" customHeight="1" x14ac:dyDescent="0.3">
      <c r="A54" s="57" t="s">
        <v>302</v>
      </c>
      <c r="B54" s="60" t="s">
        <v>303</v>
      </c>
      <c r="C54" s="142"/>
      <c r="D54" s="71">
        <v>461000</v>
      </c>
      <c r="E54" s="71">
        <v>461000</v>
      </c>
      <c r="F54" s="71">
        <v>239000</v>
      </c>
      <c r="G54" s="59">
        <v>218341</v>
      </c>
      <c r="H54" s="59">
        <v>32068</v>
      </c>
    </row>
    <row r="55" spans="1:8" s="62" customFormat="1" ht="16.5" customHeight="1" x14ac:dyDescent="0.3">
      <c r="A55" s="57"/>
      <c r="B55" s="60" t="s">
        <v>304</v>
      </c>
      <c r="C55" s="142"/>
      <c r="D55" s="71">
        <v>0</v>
      </c>
      <c r="E55" s="71">
        <v>0</v>
      </c>
      <c r="F55" s="71">
        <v>0</v>
      </c>
      <c r="G55" s="59">
        <v>0</v>
      </c>
      <c r="H55" s="59">
        <v>0</v>
      </c>
    </row>
    <row r="56" spans="1:8" ht="16.5" customHeight="1" x14ac:dyDescent="0.3">
      <c r="A56" s="57"/>
      <c r="B56" s="60" t="s">
        <v>305</v>
      </c>
      <c r="C56" s="142"/>
      <c r="D56" s="71">
        <v>73000</v>
      </c>
      <c r="E56" s="71">
        <v>73000</v>
      </c>
      <c r="F56" s="71">
        <v>36000</v>
      </c>
      <c r="G56" s="59">
        <v>29739</v>
      </c>
      <c r="H56" s="59">
        <v>5553</v>
      </c>
    </row>
    <row r="57" spans="1:8" ht="16.5" customHeight="1" x14ac:dyDescent="0.3">
      <c r="A57" s="57" t="s">
        <v>306</v>
      </c>
      <c r="B57" s="60" t="s">
        <v>307</v>
      </c>
      <c r="C57" s="142"/>
      <c r="D57" s="71">
        <v>300000</v>
      </c>
      <c r="E57" s="71">
        <v>300000</v>
      </c>
      <c r="F57" s="71">
        <v>0</v>
      </c>
      <c r="G57" s="59">
        <v>0</v>
      </c>
      <c r="H57" s="59">
        <v>0</v>
      </c>
    </row>
    <row r="58" spans="1:8" s="54" customFormat="1" ht="16.5" customHeight="1" x14ac:dyDescent="0.3">
      <c r="A58" s="51" t="s">
        <v>308</v>
      </c>
      <c r="B58" s="55" t="s">
        <v>309</v>
      </c>
      <c r="C58" s="114">
        <f t="shared" ref="C58:H58" si="23">+C59</f>
        <v>0</v>
      </c>
      <c r="D58" s="114">
        <f t="shared" si="23"/>
        <v>45000</v>
      </c>
      <c r="E58" s="114">
        <f t="shared" si="23"/>
        <v>45000</v>
      </c>
      <c r="F58" s="114">
        <f t="shared" si="23"/>
        <v>15000</v>
      </c>
      <c r="G58" s="114">
        <f t="shared" si="23"/>
        <v>11375</v>
      </c>
      <c r="H58" s="114">
        <f t="shared" si="23"/>
        <v>0</v>
      </c>
    </row>
    <row r="59" spans="1:8" ht="16.5" customHeight="1" x14ac:dyDescent="0.3">
      <c r="A59" s="57" t="s">
        <v>310</v>
      </c>
      <c r="B59" s="60" t="s">
        <v>311</v>
      </c>
      <c r="C59" s="142"/>
      <c r="D59" s="71">
        <v>45000</v>
      </c>
      <c r="E59" s="71">
        <v>45000</v>
      </c>
      <c r="F59" s="71">
        <v>15000</v>
      </c>
      <c r="G59" s="59">
        <v>11375</v>
      </c>
      <c r="H59" s="59">
        <v>0</v>
      </c>
    </row>
    <row r="60" spans="1:8" s="54" customFormat="1" ht="16.5" customHeight="1" x14ac:dyDescent="0.3">
      <c r="A60" s="51" t="s">
        <v>312</v>
      </c>
      <c r="B60" s="55" t="s">
        <v>313</v>
      </c>
      <c r="C60" s="111">
        <f t="shared" ref="C60:H60" si="24">+C61+C62</f>
        <v>0</v>
      </c>
      <c r="D60" s="111">
        <f t="shared" si="24"/>
        <v>3000</v>
      </c>
      <c r="E60" s="111">
        <f t="shared" si="24"/>
        <v>3000</v>
      </c>
      <c r="F60" s="111">
        <f t="shared" si="24"/>
        <v>1600</v>
      </c>
      <c r="G60" s="111">
        <f t="shared" si="24"/>
        <v>0</v>
      </c>
      <c r="H60" s="111">
        <f t="shared" si="24"/>
        <v>0</v>
      </c>
    </row>
    <row r="61" spans="1:8" ht="16.5" customHeight="1" x14ac:dyDescent="0.3">
      <c r="A61" s="57" t="s">
        <v>314</v>
      </c>
      <c r="B61" s="60" t="s">
        <v>315</v>
      </c>
      <c r="C61" s="142"/>
      <c r="D61" s="71">
        <v>3000</v>
      </c>
      <c r="E61" s="71">
        <v>3000</v>
      </c>
      <c r="F61" s="71">
        <v>1600</v>
      </c>
      <c r="G61" s="59">
        <v>0</v>
      </c>
      <c r="H61" s="59">
        <v>0</v>
      </c>
    </row>
    <row r="62" spans="1:8" ht="16.5" customHeight="1" x14ac:dyDescent="0.3">
      <c r="A62" s="57" t="s">
        <v>316</v>
      </c>
      <c r="B62" s="60" t="s">
        <v>317</v>
      </c>
      <c r="C62" s="142"/>
      <c r="D62" s="71">
        <v>0</v>
      </c>
      <c r="E62" s="71">
        <v>0</v>
      </c>
      <c r="F62" s="71">
        <v>0</v>
      </c>
      <c r="G62" s="59">
        <v>0</v>
      </c>
      <c r="H62" s="59">
        <v>0</v>
      </c>
    </row>
    <row r="63" spans="1:8" ht="16.5" customHeight="1" x14ac:dyDescent="0.3">
      <c r="A63" s="57" t="s">
        <v>318</v>
      </c>
      <c r="B63" s="60" t="s">
        <v>319</v>
      </c>
      <c r="C63" s="142"/>
      <c r="D63" s="71">
        <v>3000</v>
      </c>
      <c r="E63" s="71">
        <v>3000</v>
      </c>
      <c r="F63" s="71">
        <v>1500</v>
      </c>
      <c r="G63" s="59">
        <v>0</v>
      </c>
      <c r="H63" s="59">
        <v>0</v>
      </c>
    </row>
    <row r="64" spans="1:8" ht="16.5" customHeight="1" x14ac:dyDescent="0.3">
      <c r="A64" s="57" t="s">
        <v>320</v>
      </c>
      <c r="B64" s="58" t="s">
        <v>321</v>
      </c>
      <c r="C64" s="142"/>
      <c r="D64" s="71">
        <v>0</v>
      </c>
      <c r="E64" s="71">
        <v>0</v>
      </c>
      <c r="F64" s="71">
        <v>0</v>
      </c>
      <c r="G64" s="59">
        <v>0</v>
      </c>
      <c r="H64" s="59">
        <v>0</v>
      </c>
    </row>
    <row r="65" spans="1:8" ht="16.5" customHeight="1" x14ac:dyDescent="0.3">
      <c r="A65" s="57" t="s">
        <v>322</v>
      </c>
      <c r="B65" s="60" t="s">
        <v>323</v>
      </c>
      <c r="C65" s="142"/>
      <c r="D65" s="71">
        <v>0</v>
      </c>
      <c r="E65" s="71">
        <v>0</v>
      </c>
      <c r="F65" s="71">
        <v>0</v>
      </c>
      <c r="G65" s="59">
        <v>0</v>
      </c>
      <c r="H65" s="59">
        <v>0</v>
      </c>
    </row>
    <row r="66" spans="1:8" ht="16.5" customHeight="1" x14ac:dyDescent="0.3">
      <c r="A66" s="57" t="s">
        <v>324</v>
      </c>
      <c r="B66" s="60" t="s">
        <v>325</v>
      </c>
      <c r="C66" s="142"/>
      <c r="D66" s="71">
        <v>6000</v>
      </c>
      <c r="E66" s="71">
        <v>6000</v>
      </c>
      <c r="F66" s="71">
        <v>3000</v>
      </c>
      <c r="G66" s="59">
        <v>2123</v>
      </c>
      <c r="H66" s="59">
        <v>0</v>
      </c>
    </row>
    <row r="67" spans="1:8" ht="30" x14ac:dyDescent="0.3">
      <c r="A67" s="57" t="s">
        <v>326</v>
      </c>
      <c r="B67" s="60" t="s">
        <v>327</v>
      </c>
      <c r="C67" s="142"/>
      <c r="D67" s="71">
        <v>8180</v>
      </c>
      <c r="E67" s="71">
        <v>8180</v>
      </c>
      <c r="F67" s="71">
        <v>0</v>
      </c>
      <c r="G67" s="59">
        <v>0</v>
      </c>
      <c r="H67" s="59">
        <v>0</v>
      </c>
    </row>
    <row r="68" spans="1:8" ht="16.5" customHeight="1" x14ac:dyDescent="0.3">
      <c r="A68" s="51" t="s">
        <v>328</v>
      </c>
      <c r="B68" s="55" t="s">
        <v>329</v>
      </c>
      <c r="C68" s="114">
        <f t="shared" ref="C68:H68" si="25">+C69+C70</f>
        <v>0</v>
      </c>
      <c r="D68" s="114">
        <f t="shared" si="25"/>
        <v>37000</v>
      </c>
      <c r="E68" s="114">
        <f t="shared" si="25"/>
        <v>37000</v>
      </c>
      <c r="F68" s="114">
        <f t="shared" si="25"/>
        <v>19500</v>
      </c>
      <c r="G68" s="114">
        <f t="shared" si="25"/>
        <v>18627</v>
      </c>
      <c r="H68" s="114">
        <f t="shared" si="25"/>
        <v>3018</v>
      </c>
    </row>
    <row r="69" spans="1:8" ht="16.5" customHeight="1" x14ac:dyDescent="0.3">
      <c r="A69" s="57" t="s">
        <v>330</v>
      </c>
      <c r="B69" s="60" t="s">
        <v>331</v>
      </c>
      <c r="C69" s="142"/>
      <c r="D69" s="71">
        <v>36000</v>
      </c>
      <c r="E69" s="71">
        <v>36000</v>
      </c>
      <c r="F69" s="71">
        <v>18500</v>
      </c>
      <c r="G69" s="59">
        <v>18047</v>
      </c>
      <c r="H69" s="59">
        <v>3018</v>
      </c>
    </row>
    <row r="70" spans="1:8" ht="16.5" customHeight="1" x14ac:dyDescent="0.3">
      <c r="A70" s="57" t="s">
        <v>332</v>
      </c>
      <c r="B70" s="60" t="s">
        <v>333</v>
      </c>
      <c r="C70" s="142"/>
      <c r="D70" s="71">
        <v>1000</v>
      </c>
      <c r="E70" s="71">
        <v>1000</v>
      </c>
      <c r="F70" s="71">
        <v>1000</v>
      </c>
      <c r="G70" s="66">
        <v>580</v>
      </c>
      <c r="H70" s="66">
        <v>0</v>
      </c>
    </row>
    <row r="71" spans="1:8" ht="16.5" customHeight="1" x14ac:dyDescent="0.3">
      <c r="A71" s="51" t="s">
        <v>334</v>
      </c>
      <c r="B71" s="55" t="s">
        <v>223</v>
      </c>
      <c r="C71" s="110">
        <f>+C72</f>
        <v>0</v>
      </c>
      <c r="D71" s="110">
        <f t="shared" ref="D71:H72" si="26">+D72</f>
        <v>0</v>
      </c>
      <c r="E71" s="110">
        <f t="shared" si="26"/>
        <v>0</v>
      </c>
      <c r="F71" s="110">
        <f t="shared" si="26"/>
        <v>0</v>
      </c>
      <c r="G71" s="110">
        <f t="shared" si="26"/>
        <v>0</v>
      </c>
      <c r="H71" s="110">
        <f t="shared" si="26"/>
        <v>0</v>
      </c>
    </row>
    <row r="72" spans="1:8" ht="16.5" customHeight="1" x14ac:dyDescent="0.3">
      <c r="A72" s="67" t="s">
        <v>335</v>
      </c>
      <c r="B72" s="55" t="s">
        <v>336</v>
      </c>
      <c r="C72" s="110">
        <f>+C73</f>
        <v>0</v>
      </c>
      <c r="D72" s="110">
        <f t="shared" si="26"/>
        <v>0</v>
      </c>
      <c r="E72" s="110">
        <f t="shared" si="26"/>
        <v>0</v>
      </c>
      <c r="F72" s="110">
        <f t="shared" si="26"/>
        <v>0</v>
      </c>
      <c r="G72" s="110">
        <f t="shared" si="26"/>
        <v>0</v>
      </c>
      <c r="H72" s="110">
        <f t="shared" si="26"/>
        <v>0</v>
      </c>
    </row>
    <row r="73" spans="1:8" ht="16.5" customHeight="1" x14ac:dyDescent="0.3">
      <c r="A73" s="67" t="s">
        <v>337</v>
      </c>
      <c r="B73" s="60" t="s">
        <v>338</v>
      </c>
      <c r="C73" s="142"/>
      <c r="D73" s="71">
        <v>0</v>
      </c>
      <c r="E73" s="71">
        <v>0</v>
      </c>
      <c r="F73" s="71">
        <v>0</v>
      </c>
      <c r="G73" s="59">
        <v>0</v>
      </c>
      <c r="H73" s="59">
        <v>0</v>
      </c>
    </row>
    <row r="74" spans="1:8" s="54" customFormat="1" ht="16.5" customHeight="1" x14ac:dyDescent="0.3">
      <c r="A74" s="67" t="s">
        <v>339</v>
      </c>
      <c r="B74" s="68" t="s">
        <v>231</v>
      </c>
      <c r="C74" s="112">
        <f t="shared" ref="C74:H74" si="27">C75+C76</f>
        <v>0</v>
      </c>
      <c r="D74" s="112">
        <f t="shared" si="27"/>
        <v>67000</v>
      </c>
      <c r="E74" s="112">
        <f t="shared" si="27"/>
        <v>67000</v>
      </c>
      <c r="F74" s="112">
        <f t="shared" si="27"/>
        <v>43700</v>
      </c>
      <c r="G74" s="112">
        <f t="shared" si="27"/>
        <v>39726</v>
      </c>
      <c r="H74" s="112">
        <f t="shared" si="27"/>
        <v>7560</v>
      </c>
    </row>
    <row r="75" spans="1:8" ht="16.5" customHeight="1" x14ac:dyDescent="0.3">
      <c r="A75" s="67" t="s">
        <v>340</v>
      </c>
      <c r="B75" s="69" t="s">
        <v>341</v>
      </c>
      <c r="C75" s="142"/>
      <c r="D75" s="71">
        <v>0</v>
      </c>
      <c r="E75" s="71">
        <v>0</v>
      </c>
      <c r="F75" s="71">
        <v>0</v>
      </c>
      <c r="G75" s="59">
        <v>0</v>
      </c>
      <c r="H75" s="59">
        <v>0</v>
      </c>
    </row>
    <row r="76" spans="1:8" ht="16.5" customHeight="1" x14ac:dyDescent="0.3">
      <c r="A76" s="67" t="s">
        <v>342</v>
      </c>
      <c r="B76" s="69" t="s">
        <v>343</v>
      </c>
      <c r="C76" s="142"/>
      <c r="D76" s="71">
        <v>67000</v>
      </c>
      <c r="E76" s="71">
        <v>67000</v>
      </c>
      <c r="F76" s="71">
        <v>43700</v>
      </c>
      <c r="G76" s="59">
        <v>39726</v>
      </c>
      <c r="H76" s="59">
        <v>7560</v>
      </c>
    </row>
    <row r="77" spans="1:8" s="54" customFormat="1" ht="16.5" customHeight="1" x14ac:dyDescent="0.3">
      <c r="A77" s="51" t="s">
        <v>344</v>
      </c>
      <c r="B77" s="55" t="s">
        <v>233</v>
      </c>
      <c r="C77" s="111">
        <f t="shared" ref="C77:H77" si="28">+C78</f>
        <v>0</v>
      </c>
      <c r="D77" s="111">
        <f t="shared" si="28"/>
        <v>90000</v>
      </c>
      <c r="E77" s="111">
        <f t="shared" si="28"/>
        <v>90000</v>
      </c>
      <c r="F77" s="111">
        <f t="shared" si="28"/>
        <v>90000</v>
      </c>
      <c r="G77" s="111">
        <f t="shared" si="28"/>
        <v>89872</v>
      </c>
      <c r="H77" s="111">
        <f t="shared" si="28"/>
        <v>0</v>
      </c>
    </row>
    <row r="78" spans="1:8" s="54" customFormat="1" ht="16.5" customHeight="1" x14ac:dyDescent="0.3">
      <c r="A78" s="51" t="s">
        <v>345</v>
      </c>
      <c r="B78" s="55" t="s">
        <v>235</v>
      </c>
      <c r="C78" s="111">
        <f t="shared" ref="C78:H78" si="29">+C79+C84</f>
        <v>0</v>
      </c>
      <c r="D78" s="111">
        <f t="shared" si="29"/>
        <v>90000</v>
      </c>
      <c r="E78" s="111">
        <f t="shared" si="29"/>
        <v>90000</v>
      </c>
      <c r="F78" s="111">
        <f t="shared" si="29"/>
        <v>90000</v>
      </c>
      <c r="G78" s="111">
        <f t="shared" si="29"/>
        <v>89872</v>
      </c>
      <c r="H78" s="111">
        <f t="shared" si="29"/>
        <v>0</v>
      </c>
    </row>
    <row r="79" spans="1:8" s="54" customFormat="1" ht="16.5" customHeight="1" x14ac:dyDescent="0.3">
      <c r="A79" s="51" t="s">
        <v>346</v>
      </c>
      <c r="B79" s="55" t="s">
        <v>347</v>
      </c>
      <c r="C79" s="111">
        <f t="shared" ref="C79:H79" si="30">+C81+C83+C82+C80</f>
        <v>0</v>
      </c>
      <c r="D79" s="111">
        <f t="shared" si="30"/>
        <v>90000</v>
      </c>
      <c r="E79" s="111">
        <f t="shared" si="30"/>
        <v>90000</v>
      </c>
      <c r="F79" s="111">
        <f t="shared" si="30"/>
        <v>90000</v>
      </c>
      <c r="G79" s="111">
        <f t="shared" si="30"/>
        <v>89872</v>
      </c>
      <c r="H79" s="111">
        <f t="shared" si="30"/>
        <v>0</v>
      </c>
    </row>
    <row r="80" spans="1:8" ht="16.5" customHeight="1" x14ac:dyDescent="0.3">
      <c r="A80" s="57" t="s">
        <v>348</v>
      </c>
      <c r="B80" s="58" t="s">
        <v>349</v>
      </c>
      <c r="C80" s="145"/>
      <c r="D80" s="71">
        <v>0</v>
      </c>
      <c r="E80" s="71">
        <v>0</v>
      </c>
      <c r="F80" s="71">
        <v>0</v>
      </c>
      <c r="G80" s="59">
        <v>0</v>
      </c>
      <c r="H80" s="59">
        <v>0</v>
      </c>
    </row>
    <row r="81" spans="1:8" ht="16.5" customHeight="1" x14ac:dyDescent="0.3">
      <c r="A81" s="57" t="s">
        <v>350</v>
      </c>
      <c r="B81" s="60" t="s">
        <v>351</v>
      </c>
      <c r="C81" s="142"/>
      <c r="D81" s="71">
        <v>90000</v>
      </c>
      <c r="E81" s="71">
        <v>90000</v>
      </c>
      <c r="F81" s="71">
        <v>90000</v>
      </c>
      <c r="G81" s="59">
        <v>89872</v>
      </c>
      <c r="H81" s="59">
        <v>0</v>
      </c>
    </row>
    <row r="82" spans="1:8" ht="16.5" customHeight="1" x14ac:dyDescent="0.3">
      <c r="A82" s="57" t="s">
        <v>352</v>
      </c>
      <c r="B82" s="58" t="s">
        <v>353</v>
      </c>
      <c r="C82" s="142"/>
      <c r="D82" s="71">
        <v>0</v>
      </c>
      <c r="E82" s="71">
        <v>0</v>
      </c>
      <c r="F82" s="71">
        <v>0</v>
      </c>
      <c r="G82" s="59">
        <v>0</v>
      </c>
      <c r="H82" s="59">
        <v>0</v>
      </c>
    </row>
    <row r="83" spans="1:8" ht="16.5" customHeight="1" x14ac:dyDescent="0.3">
      <c r="A83" s="57" t="s">
        <v>354</v>
      </c>
      <c r="B83" s="60" t="s">
        <v>355</v>
      </c>
      <c r="C83" s="142"/>
      <c r="D83" s="71">
        <v>0</v>
      </c>
      <c r="E83" s="71">
        <v>0</v>
      </c>
      <c r="F83" s="71">
        <v>0</v>
      </c>
      <c r="G83" s="59">
        <v>0</v>
      </c>
      <c r="H83" s="59">
        <v>0</v>
      </c>
    </row>
    <row r="84" spans="1:8" ht="16.5" customHeight="1" x14ac:dyDescent="0.3">
      <c r="A84" s="70" t="s">
        <v>356</v>
      </c>
      <c r="B84" s="58" t="s">
        <v>357</v>
      </c>
      <c r="C84" s="142"/>
      <c r="D84" s="71">
        <v>0</v>
      </c>
      <c r="E84" s="71">
        <v>0</v>
      </c>
      <c r="F84" s="71">
        <v>0</v>
      </c>
      <c r="G84" s="59">
        <v>0</v>
      </c>
      <c r="H84" s="59">
        <v>0</v>
      </c>
    </row>
    <row r="85" spans="1:8" ht="16.5" customHeight="1" x14ac:dyDescent="0.3">
      <c r="A85" s="57" t="s">
        <v>243</v>
      </c>
      <c r="B85" s="60" t="s">
        <v>358</v>
      </c>
      <c r="C85" s="142"/>
      <c r="D85" s="71">
        <v>0</v>
      </c>
      <c r="E85" s="71">
        <v>0</v>
      </c>
      <c r="F85" s="71">
        <v>0</v>
      </c>
      <c r="G85" s="59">
        <v>0</v>
      </c>
      <c r="H85" s="59">
        <v>0</v>
      </c>
    </row>
    <row r="86" spans="1:8" ht="16.5" customHeight="1" x14ac:dyDescent="0.3">
      <c r="A86" s="57" t="s">
        <v>359</v>
      </c>
      <c r="B86" s="60" t="s">
        <v>360</v>
      </c>
      <c r="C86" s="110">
        <f>C43-C88+C9+C11+C12+C14+C15+C16-C85</f>
        <v>0</v>
      </c>
      <c r="D86" s="110">
        <f t="shared" ref="D86:H86" si="31">D43-D88+D9+D11+D12+D14+D15+D16-D85</f>
        <v>261024670</v>
      </c>
      <c r="E86" s="110">
        <f t="shared" si="31"/>
        <v>261024670</v>
      </c>
      <c r="F86" s="110">
        <f t="shared" si="31"/>
        <v>158591710</v>
      </c>
      <c r="G86" s="110">
        <f t="shared" si="31"/>
        <v>157628145</v>
      </c>
      <c r="H86" s="110">
        <f t="shared" si="31"/>
        <v>25857749</v>
      </c>
    </row>
    <row r="87" spans="1:8" ht="16.5" customHeight="1" x14ac:dyDescent="0.3">
      <c r="A87" s="57"/>
      <c r="B87" s="60" t="s">
        <v>361</v>
      </c>
      <c r="C87" s="146"/>
      <c r="D87" s="71">
        <v>0</v>
      </c>
      <c r="E87" s="71">
        <v>0</v>
      </c>
      <c r="F87" s="71">
        <v>0</v>
      </c>
      <c r="G87" s="71">
        <v>-36801</v>
      </c>
      <c r="H87" s="71">
        <v>0</v>
      </c>
    </row>
    <row r="88" spans="1:8" ht="16.5" customHeight="1" x14ac:dyDescent="0.35">
      <c r="A88" s="57" t="s">
        <v>362</v>
      </c>
      <c r="B88" s="55" t="s">
        <v>363</v>
      </c>
      <c r="C88" s="115">
        <f>+C89+C180+C219+C223+C248+C250</f>
        <v>0</v>
      </c>
      <c r="D88" s="115">
        <f t="shared" ref="D88:H88" si="32">+D89+D180+D219+D223+D248+D250</f>
        <v>708382200</v>
      </c>
      <c r="E88" s="115">
        <f t="shared" si="32"/>
        <v>712328940</v>
      </c>
      <c r="F88" s="115">
        <f t="shared" si="32"/>
        <v>475308730</v>
      </c>
      <c r="G88" s="115">
        <f t="shared" si="32"/>
        <v>474696891</v>
      </c>
      <c r="H88" s="115">
        <f t="shared" si="32"/>
        <v>70207244</v>
      </c>
    </row>
    <row r="89" spans="1:8" s="62" customFormat="1" ht="16.5" customHeight="1" x14ac:dyDescent="0.3">
      <c r="A89" s="51" t="s">
        <v>364</v>
      </c>
      <c r="B89" s="55" t="s">
        <v>365</v>
      </c>
      <c r="C89" s="111">
        <f>+C90+C106+C142+C172+C176</f>
        <v>0</v>
      </c>
      <c r="D89" s="111">
        <f t="shared" ref="D89:H89" si="33">+D90+D106+D142+D172+D176</f>
        <v>290383670</v>
      </c>
      <c r="E89" s="111">
        <f t="shared" si="33"/>
        <v>302411810</v>
      </c>
      <c r="F89" s="111">
        <f t="shared" si="33"/>
        <v>240405070</v>
      </c>
      <c r="G89" s="111">
        <f t="shared" si="33"/>
        <v>240291313</v>
      </c>
      <c r="H89" s="111">
        <f t="shared" si="33"/>
        <v>29601022</v>
      </c>
    </row>
    <row r="90" spans="1:8" s="62" customFormat="1" ht="16.5" customHeight="1" x14ac:dyDescent="0.3">
      <c r="A90" s="57" t="s">
        <v>366</v>
      </c>
      <c r="B90" s="55" t="s">
        <v>367</v>
      </c>
      <c r="C90" s="110">
        <f t="shared" ref="C90:H90" si="34">+C91+C103+C104+C94+C97+C92+C93</f>
        <v>0</v>
      </c>
      <c r="D90" s="110">
        <f t="shared" si="34"/>
        <v>116571900</v>
      </c>
      <c r="E90" s="110">
        <f t="shared" si="34"/>
        <v>117774690</v>
      </c>
      <c r="F90" s="110">
        <f t="shared" si="34"/>
        <v>83294690</v>
      </c>
      <c r="G90" s="110">
        <f t="shared" si="34"/>
        <v>83182440</v>
      </c>
      <c r="H90" s="110">
        <f t="shared" si="34"/>
        <v>8454555</v>
      </c>
    </row>
    <row r="91" spans="1:8" s="62" customFormat="1" ht="16.5" customHeight="1" x14ac:dyDescent="0.3">
      <c r="A91" s="57"/>
      <c r="B91" s="58" t="s">
        <v>368</v>
      </c>
      <c r="C91" s="142"/>
      <c r="D91" s="71">
        <v>100744000</v>
      </c>
      <c r="E91" s="71">
        <v>101016000</v>
      </c>
      <c r="F91" s="71">
        <v>69889000</v>
      </c>
      <c r="G91" s="59">
        <v>69887104</v>
      </c>
      <c r="H91" s="59">
        <v>6297105</v>
      </c>
    </row>
    <row r="92" spans="1:8" s="62" customFormat="1" ht="45" x14ac:dyDescent="0.3">
      <c r="A92" s="57"/>
      <c r="B92" s="58" t="s">
        <v>369</v>
      </c>
      <c r="C92" s="142"/>
      <c r="D92" s="71">
        <v>2050</v>
      </c>
      <c r="E92" s="71">
        <v>2050</v>
      </c>
      <c r="F92" s="71">
        <v>2050</v>
      </c>
      <c r="G92" s="59">
        <v>2031</v>
      </c>
      <c r="H92" s="59">
        <v>0</v>
      </c>
    </row>
    <row r="93" spans="1:8" s="62" customFormat="1" ht="60" x14ac:dyDescent="0.3">
      <c r="A93" s="57"/>
      <c r="B93" s="58" t="s">
        <v>370</v>
      </c>
      <c r="C93" s="142"/>
      <c r="D93" s="71">
        <v>7580</v>
      </c>
      <c r="E93" s="71">
        <v>7580</v>
      </c>
      <c r="F93" s="71">
        <v>7580</v>
      </c>
      <c r="G93" s="59">
        <v>7548</v>
      </c>
      <c r="H93" s="59">
        <v>0</v>
      </c>
    </row>
    <row r="94" spans="1:8" s="143" customFormat="1" ht="16.5" customHeight="1" x14ac:dyDescent="0.3">
      <c r="A94" s="51"/>
      <c r="B94" s="72" t="s">
        <v>371</v>
      </c>
      <c r="C94" s="112">
        <f t="shared" ref="C94:H94" si="35">C95+C96</f>
        <v>0</v>
      </c>
      <c r="D94" s="112">
        <f t="shared" si="35"/>
        <v>0</v>
      </c>
      <c r="E94" s="112">
        <f t="shared" si="35"/>
        <v>0</v>
      </c>
      <c r="F94" s="112">
        <f t="shared" si="35"/>
        <v>0</v>
      </c>
      <c r="G94" s="112">
        <f t="shared" si="35"/>
        <v>0</v>
      </c>
      <c r="H94" s="112">
        <f t="shared" si="35"/>
        <v>0</v>
      </c>
    </row>
    <row r="95" spans="1:8" s="62" customFormat="1" ht="16.5" customHeight="1" x14ac:dyDescent="0.3">
      <c r="A95" s="57"/>
      <c r="B95" s="58" t="s">
        <v>372</v>
      </c>
      <c r="C95" s="112"/>
      <c r="D95" s="53">
        <v>0</v>
      </c>
      <c r="E95" s="53">
        <v>0</v>
      </c>
      <c r="F95" s="53">
        <v>0</v>
      </c>
      <c r="G95" s="59">
        <v>0</v>
      </c>
      <c r="H95" s="59">
        <v>0</v>
      </c>
    </row>
    <row r="96" spans="1:8" s="62" customFormat="1" ht="60" x14ac:dyDescent="0.3">
      <c r="A96" s="57"/>
      <c r="B96" s="58" t="s">
        <v>370</v>
      </c>
      <c r="C96" s="112"/>
      <c r="D96" s="53">
        <v>0</v>
      </c>
      <c r="E96" s="53">
        <v>0</v>
      </c>
      <c r="F96" s="53">
        <v>0</v>
      </c>
      <c r="G96" s="59">
        <v>0</v>
      </c>
      <c r="H96" s="59">
        <v>0</v>
      </c>
    </row>
    <row r="97" spans="1:8" s="62" customFormat="1" ht="16.5" customHeight="1" x14ac:dyDescent="0.3">
      <c r="A97" s="57"/>
      <c r="B97" s="72" t="s">
        <v>373</v>
      </c>
      <c r="C97" s="112">
        <f t="shared" ref="C97:G97" si="36">C98+C101+C102</f>
        <v>0</v>
      </c>
      <c r="D97" s="112">
        <f t="shared" si="36"/>
        <v>12900270</v>
      </c>
      <c r="E97" s="112">
        <f t="shared" si="36"/>
        <v>13842060</v>
      </c>
      <c r="F97" s="112">
        <f t="shared" si="36"/>
        <v>11770060</v>
      </c>
      <c r="G97" s="112">
        <f t="shared" si="36"/>
        <v>11764398</v>
      </c>
      <c r="H97" s="112">
        <f t="shared" ref="H97" si="37">H98+H101+H102</f>
        <v>1891663</v>
      </c>
    </row>
    <row r="98" spans="1:8" s="62" customFormat="1" ht="30" x14ac:dyDescent="0.3">
      <c r="A98" s="57"/>
      <c r="B98" s="58" t="s">
        <v>374</v>
      </c>
      <c r="C98" s="112">
        <f t="shared" ref="C98:G98" si="38">C99+C100</f>
        <v>0</v>
      </c>
      <c r="D98" s="112">
        <f t="shared" si="38"/>
        <v>11738980</v>
      </c>
      <c r="E98" s="112">
        <f t="shared" si="38"/>
        <v>12630890</v>
      </c>
      <c r="F98" s="112">
        <f t="shared" si="38"/>
        <v>10957890</v>
      </c>
      <c r="G98" s="112">
        <f t="shared" si="38"/>
        <v>10957873</v>
      </c>
      <c r="H98" s="112">
        <f t="shared" ref="H98" si="39">H99+H100</f>
        <v>1759806</v>
      </c>
    </row>
    <row r="99" spans="1:8" x14ac:dyDescent="0.3">
      <c r="A99" s="57"/>
      <c r="B99" s="58" t="s">
        <v>372</v>
      </c>
      <c r="C99" s="142"/>
      <c r="D99" s="71">
        <v>11738400</v>
      </c>
      <c r="E99" s="71">
        <v>12630310</v>
      </c>
      <c r="F99" s="71">
        <v>10957310</v>
      </c>
      <c r="G99" s="59">
        <v>10957294</v>
      </c>
      <c r="H99" s="59">
        <v>1759806</v>
      </c>
    </row>
    <row r="100" spans="1:8" ht="60" x14ac:dyDescent="0.3">
      <c r="A100" s="57"/>
      <c r="B100" s="58" t="s">
        <v>370</v>
      </c>
      <c r="C100" s="142"/>
      <c r="D100" s="71">
        <v>580</v>
      </c>
      <c r="E100" s="71">
        <v>580</v>
      </c>
      <c r="F100" s="71">
        <v>580</v>
      </c>
      <c r="G100" s="59">
        <v>579</v>
      </c>
      <c r="H100" s="59">
        <v>0</v>
      </c>
    </row>
    <row r="101" spans="1:8" ht="60" x14ac:dyDescent="0.3">
      <c r="A101" s="57"/>
      <c r="B101" s="58" t="s">
        <v>375</v>
      </c>
      <c r="C101" s="142"/>
      <c r="D101" s="71">
        <v>586840</v>
      </c>
      <c r="E101" s="71">
        <v>597170</v>
      </c>
      <c r="F101" s="71">
        <v>465170</v>
      </c>
      <c r="G101" s="59">
        <v>465158</v>
      </c>
      <c r="H101" s="59">
        <v>90344</v>
      </c>
    </row>
    <row r="102" spans="1:8" ht="45" x14ac:dyDescent="0.3">
      <c r="A102" s="57"/>
      <c r="B102" s="58" t="s">
        <v>376</v>
      </c>
      <c r="C102" s="142"/>
      <c r="D102" s="71">
        <v>574450</v>
      </c>
      <c r="E102" s="71">
        <v>614000</v>
      </c>
      <c r="F102" s="71">
        <v>347000</v>
      </c>
      <c r="G102" s="59">
        <v>341367</v>
      </c>
      <c r="H102" s="59">
        <v>41513</v>
      </c>
    </row>
    <row r="103" spans="1:8" ht="16.5" customHeight="1" x14ac:dyDescent="0.3">
      <c r="A103" s="57"/>
      <c r="B103" s="58" t="s">
        <v>377</v>
      </c>
      <c r="C103" s="142"/>
      <c r="D103" s="71">
        <v>148000</v>
      </c>
      <c r="E103" s="71">
        <v>148000</v>
      </c>
      <c r="F103" s="71">
        <v>78000</v>
      </c>
      <c r="G103" s="59">
        <v>78000</v>
      </c>
      <c r="H103" s="59">
        <v>9000</v>
      </c>
    </row>
    <row r="104" spans="1:8" ht="45" x14ac:dyDescent="0.3">
      <c r="A104" s="57"/>
      <c r="B104" s="58" t="s">
        <v>378</v>
      </c>
      <c r="C104" s="142"/>
      <c r="D104" s="71">
        <v>2770000</v>
      </c>
      <c r="E104" s="71">
        <v>2759000</v>
      </c>
      <c r="F104" s="71">
        <v>1548000</v>
      </c>
      <c r="G104" s="59">
        <v>1443359</v>
      </c>
      <c r="H104" s="59">
        <v>256787</v>
      </c>
    </row>
    <row r="105" spans="1:8" x14ac:dyDescent="0.3">
      <c r="A105" s="57"/>
      <c r="B105" s="60" t="s">
        <v>361</v>
      </c>
      <c r="C105" s="142"/>
      <c r="D105" s="71">
        <v>0</v>
      </c>
      <c r="E105" s="71">
        <v>0</v>
      </c>
      <c r="F105" s="71">
        <v>0</v>
      </c>
      <c r="G105" s="59">
        <v>-7710</v>
      </c>
      <c r="H105" s="59">
        <v>-3105</v>
      </c>
    </row>
    <row r="106" spans="1:8" ht="30" x14ac:dyDescent="0.3">
      <c r="A106" s="118" t="s">
        <v>379</v>
      </c>
      <c r="B106" s="55" t="s">
        <v>380</v>
      </c>
      <c r="C106" s="112">
        <f t="shared" ref="C106:H106" si="40">C107+C110+C113+C116+C119+C122+C128+C125+C131</f>
        <v>0</v>
      </c>
      <c r="D106" s="112">
        <f t="shared" si="40"/>
        <v>141538820</v>
      </c>
      <c r="E106" s="112">
        <f t="shared" si="40"/>
        <v>153497370</v>
      </c>
      <c r="F106" s="112">
        <f t="shared" si="40"/>
        <v>134061690</v>
      </c>
      <c r="G106" s="112">
        <f t="shared" si="40"/>
        <v>134061381</v>
      </c>
      <c r="H106" s="112">
        <f t="shared" si="40"/>
        <v>17124101</v>
      </c>
    </row>
    <row r="107" spans="1:8" s="54" customFormat="1" ht="16.5" customHeight="1" x14ac:dyDescent="0.3">
      <c r="A107" s="51"/>
      <c r="B107" s="72" t="s">
        <v>381</v>
      </c>
      <c r="C107" s="112">
        <f t="shared" ref="C107:H107" si="41">C108+C109</f>
        <v>0</v>
      </c>
      <c r="D107" s="112">
        <f t="shared" si="41"/>
        <v>7685430</v>
      </c>
      <c r="E107" s="112">
        <f t="shared" si="41"/>
        <v>9493020</v>
      </c>
      <c r="F107" s="112">
        <f t="shared" si="41"/>
        <v>8902680</v>
      </c>
      <c r="G107" s="112">
        <f t="shared" si="41"/>
        <v>8902649</v>
      </c>
      <c r="H107" s="112">
        <f t="shared" si="41"/>
        <v>1294253</v>
      </c>
    </row>
    <row r="108" spans="1:8" x14ac:dyDescent="0.3">
      <c r="A108" s="57"/>
      <c r="B108" s="58" t="s">
        <v>368</v>
      </c>
      <c r="C108" s="142"/>
      <c r="D108" s="71">
        <v>7685430</v>
      </c>
      <c r="E108" s="71">
        <v>9493020</v>
      </c>
      <c r="F108" s="71">
        <v>8902680</v>
      </c>
      <c r="G108" s="59">
        <v>8902649</v>
      </c>
      <c r="H108" s="59">
        <v>1294253</v>
      </c>
    </row>
    <row r="109" spans="1:8" ht="60" x14ac:dyDescent="0.3">
      <c r="A109" s="57"/>
      <c r="B109" s="58" t="s">
        <v>370</v>
      </c>
      <c r="C109" s="142"/>
      <c r="D109" s="71">
        <v>0</v>
      </c>
      <c r="E109" s="71">
        <v>0</v>
      </c>
      <c r="F109" s="71">
        <v>0</v>
      </c>
      <c r="G109" s="59">
        <v>0</v>
      </c>
      <c r="H109" s="59">
        <v>0</v>
      </c>
    </row>
    <row r="110" spans="1:8" s="54" customFormat="1" ht="16.5" customHeight="1" x14ac:dyDescent="0.3">
      <c r="A110" s="51"/>
      <c r="B110" s="72" t="s">
        <v>382</v>
      </c>
      <c r="C110" s="112">
        <f t="shared" ref="C110:H110" si="42">C111+C112</f>
        <v>0</v>
      </c>
      <c r="D110" s="112">
        <f t="shared" si="42"/>
        <v>0</v>
      </c>
      <c r="E110" s="112">
        <f t="shared" si="42"/>
        <v>0</v>
      </c>
      <c r="F110" s="112">
        <f t="shared" si="42"/>
        <v>0</v>
      </c>
      <c r="G110" s="112">
        <f t="shared" si="42"/>
        <v>0</v>
      </c>
      <c r="H110" s="112">
        <f t="shared" si="42"/>
        <v>0</v>
      </c>
    </row>
    <row r="111" spans="1:8" x14ac:dyDescent="0.3">
      <c r="A111" s="57"/>
      <c r="B111" s="58" t="s">
        <v>368</v>
      </c>
      <c r="C111" s="112"/>
      <c r="D111" s="71">
        <v>0</v>
      </c>
      <c r="E111" s="71">
        <v>0</v>
      </c>
      <c r="F111" s="71">
        <v>0</v>
      </c>
      <c r="G111" s="59">
        <v>0</v>
      </c>
      <c r="H111" s="59">
        <v>0</v>
      </c>
    </row>
    <row r="112" spans="1:8" ht="60" x14ac:dyDescent="0.3">
      <c r="A112" s="57"/>
      <c r="B112" s="58" t="s">
        <v>370</v>
      </c>
      <c r="C112" s="112"/>
      <c r="D112" s="71">
        <v>0</v>
      </c>
      <c r="E112" s="71">
        <v>0</v>
      </c>
      <c r="F112" s="71">
        <v>0</v>
      </c>
      <c r="G112" s="59">
        <v>0</v>
      </c>
      <c r="H112" s="59">
        <v>0</v>
      </c>
    </row>
    <row r="113" spans="1:8" s="54" customFormat="1" x14ac:dyDescent="0.3">
      <c r="A113" s="51"/>
      <c r="B113" s="72" t="s">
        <v>383</v>
      </c>
      <c r="C113" s="112">
        <f t="shared" ref="C113:H113" si="43">C114+C115</f>
        <v>0</v>
      </c>
      <c r="D113" s="112">
        <f t="shared" si="43"/>
        <v>7598260</v>
      </c>
      <c r="E113" s="112">
        <f t="shared" si="43"/>
        <v>8263120</v>
      </c>
      <c r="F113" s="112">
        <f t="shared" si="43"/>
        <v>7407920</v>
      </c>
      <c r="G113" s="112">
        <f t="shared" si="43"/>
        <v>7407880</v>
      </c>
      <c r="H113" s="112">
        <f t="shared" si="43"/>
        <v>729816</v>
      </c>
    </row>
    <row r="114" spans="1:8" x14ac:dyDescent="0.3">
      <c r="A114" s="57"/>
      <c r="B114" s="58" t="s">
        <v>368</v>
      </c>
      <c r="C114" s="142"/>
      <c r="D114" s="71">
        <v>7598260</v>
      </c>
      <c r="E114" s="71">
        <v>8263120</v>
      </c>
      <c r="F114" s="71">
        <v>7407920</v>
      </c>
      <c r="G114" s="59">
        <v>7407880</v>
      </c>
      <c r="H114" s="59">
        <v>729816</v>
      </c>
    </row>
    <row r="115" spans="1:8" ht="60" x14ac:dyDescent="0.3">
      <c r="A115" s="57"/>
      <c r="B115" s="58" t="s">
        <v>370</v>
      </c>
      <c r="C115" s="142"/>
      <c r="D115" s="71">
        <v>0</v>
      </c>
      <c r="E115" s="71">
        <v>0</v>
      </c>
      <c r="F115" s="71">
        <v>0</v>
      </c>
      <c r="G115" s="59">
        <v>0</v>
      </c>
      <c r="H115" s="59">
        <v>0</v>
      </c>
    </row>
    <row r="116" spans="1:8" s="54" customFormat="1" ht="36" customHeight="1" x14ac:dyDescent="0.3">
      <c r="A116" s="51"/>
      <c r="B116" s="72" t="s">
        <v>384</v>
      </c>
      <c r="C116" s="112">
        <f t="shared" ref="C116:H116" si="44">C117+C118</f>
        <v>0</v>
      </c>
      <c r="D116" s="112">
        <f t="shared" si="44"/>
        <v>38485220</v>
      </c>
      <c r="E116" s="112">
        <f t="shared" si="44"/>
        <v>41166270</v>
      </c>
      <c r="F116" s="112">
        <f t="shared" si="44"/>
        <v>35710460</v>
      </c>
      <c r="G116" s="112">
        <f t="shared" si="44"/>
        <v>35710419</v>
      </c>
      <c r="H116" s="112">
        <f t="shared" si="44"/>
        <v>5125287</v>
      </c>
    </row>
    <row r="117" spans="1:8" x14ac:dyDescent="0.3">
      <c r="A117" s="57"/>
      <c r="B117" s="58" t="s">
        <v>368</v>
      </c>
      <c r="C117" s="142"/>
      <c r="D117" s="71">
        <v>38473380</v>
      </c>
      <c r="E117" s="71">
        <v>41154220</v>
      </c>
      <c r="F117" s="71">
        <v>35698410</v>
      </c>
      <c r="G117" s="59">
        <v>35698392</v>
      </c>
      <c r="H117" s="59">
        <v>5125287</v>
      </c>
    </row>
    <row r="118" spans="1:8" ht="60" x14ac:dyDescent="0.3">
      <c r="A118" s="57"/>
      <c r="B118" s="58" t="s">
        <v>370</v>
      </c>
      <c r="C118" s="142"/>
      <c r="D118" s="71">
        <v>11840</v>
      </c>
      <c r="E118" s="71">
        <v>12050</v>
      </c>
      <c r="F118" s="71">
        <v>12050</v>
      </c>
      <c r="G118" s="59">
        <v>12027</v>
      </c>
      <c r="H118" s="59">
        <v>0</v>
      </c>
    </row>
    <row r="119" spans="1:8" ht="16.5" customHeight="1" x14ac:dyDescent="0.3">
      <c r="A119" s="57"/>
      <c r="B119" s="147" t="s">
        <v>385</v>
      </c>
      <c r="C119" s="112">
        <f t="shared" ref="C119:H119" si="45">C120+C121</f>
        <v>0</v>
      </c>
      <c r="D119" s="112">
        <f t="shared" si="45"/>
        <v>8330</v>
      </c>
      <c r="E119" s="112">
        <f t="shared" si="45"/>
        <v>21350</v>
      </c>
      <c r="F119" s="112">
        <f t="shared" si="45"/>
        <v>20240</v>
      </c>
      <c r="G119" s="112">
        <f t="shared" si="45"/>
        <v>20173</v>
      </c>
      <c r="H119" s="112">
        <f t="shared" si="45"/>
        <v>0</v>
      </c>
    </row>
    <row r="120" spans="1:8" x14ac:dyDescent="0.3">
      <c r="A120" s="57"/>
      <c r="B120" s="73" t="s">
        <v>368</v>
      </c>
      <c r="C120" s="142"/>
      <c r="D120" s="71">
        <v>8330</v>
      </c>
      <c r="E120" s="71">
        <v>21350</v>
      </c>
      <c r="F120" s="71">
        <v>20240</v>
      </c>
      <c r="G120" s="59">
        <v>20173</v>
      </c>
      <c r="H120" s="59">
        <v>0</v>
      </c>
    </row>
    <row r="121" spans="1:8" ht="60" x14ac:dyDescent="0.3">
      <c r="A121" s="57"/>
      <c r="B121" s="73" t="s">
        <v>370</v>
      </c>
      <c r="C121" s="142"/>
      <c r="D121" s="71">
        <v>0</v>
      </c>
      <c r="E121" s="71">
        <v>0</v>
      </c>
      <c r="F121" s="71">
        <v>0</v>
      </c>
      <c r="G121" s="59">
        <v>0</v>
      </c>
      <c r="H121" s="59">
        <v>0</v>
      </c>
    </row>
    <row r="122" spans="1:8" ht="30" x14ac:dyDescent="0.3">
      <c r="A122" s="57"/>
      <c r="B122" s="72" t="s">
        <v>386</v>
      </c>
      <c r="C122" s="112">
        <f t="shared" ref="C122:H122" si="46">C123+C124</f>
        <v>0</v>
      </c>
      <c r="D122" s="112">
        <f t="shared" si="46"/>
        <v>560360</v>
      </c>
      <c r="E122" s="112">
        <f t="shared" si="46"/>
        <v>608340</v>
      </c>
      <c r="F122" s="112">
        <f t="shared" si="46"/>
        <v>511070</v>
      </c>
      <c r="G122" s="112">
        <f t="shared" si="46"/>
        <v>511070</v>
      </c>
      <c r="H122" s="112">
        <f t="shared" si="46"/>
        <v>65833</v>
      </c>
    </row>
    <row r="123" spans="1:8" ht="16.5" customHeight="1" x14ac:dyDescent="0.3">
      <c r="A123" s="57"/>
      <c r="B123" s="58" t="s">
        <v>368</v>
      </c>
      <c r="C123" s="142"/>
      <c r="D123" s="71">
        <v>560360</v>
      </c>
      <c r="E123" s="71">
        <v>608340</v>
      </c>
      <c r="F123" s="71">
        <v>511070</v>
      </c>
      <c r="G123" s="59">
        <v>511070</v>
      </c>
      <c r="H123" s="59">
        <v>65833</v>
      </c>
    </row>
    <row r="124" spans="1:8" ht="60" x14ac:dyDescent="0.3">
      <c r="A124" s="57"/>
      <c r="B124" s="58" t="s">
        <v>370</v>
      </c>
      <c r="C124" s="142"/>
      <c r="D124" s="71">
        <v>0</v>
      </c>
      <c r="E124" s="71">
        <v>0</v>
      </c>
      <c r="F124" s="71">
        <v>0</v>
      </c>
      <c r="G124" s="59">
        <v>0</v>
      </c>
      <c r="H124" s="59">
        <v>0</v>
      </c>
    </row>
    <row r="125" spans="1:8" s="54" customFormat="1" x14ac:dyDescent="0.3">
      <c r="A125" s="57"/>
      <c r="B125" s="76" t="s">
        <v>387</v>
      </c>
      <c r="C125" s="112">
        <f t="shared" ref="C125:H125" si="47">C126+C127</f>
        <v>0</v>
      </c>
      <c r="D125" s="112">
        <f t="shared" si="47"/>
        <v>0</v>
      </c>
      <c r="E125" s="112">
        <f t="shared" si="47"/>
        <v>0</v>
      </c>
      <c r="F125" s="112">
        <f t="shared" si="47"/>
        <v>0</v>
      </c>
      <c r="G125" s="112">
        <f t="shared" si="47"/>
        <v>0</v>
      </c>
      <c r="H125" s="112">
        <f t="shared" si="47"/>
        <v>0</v>
      </c>
    </row>
    <row r="126" spans="1:8" x14ac:dyDescent="0.3">
      <c r="A126" s="57"/>
      <c r="B126" s="74" t="s">
        <v>368</v>
      </c>
      <c r="C126" s="142"/>
      <c r="D126" s="71">
        <v>0</v>
      </c>
      <c r="E126" s="71">
        <v>0</v>
      </c>
      <c r="F126" s="71">
        <v>0</v>
      </c>
      <c r="G126" s="59">
        <v>0</v>
      </c>
      <c r="H126" s="59">
        <v>0</v>
      </c>
    </row>
    <row r="127" spans="1:8" ht="60" x14ac:dyDescent="0.3">
      <c r="A127" s="57"/>
      <c r="B127" s="74" t="s">
        <v>370</v>
      </c>
      <c r="C127" s="142"/>
      <c r="D127" s="71">
        <v>0</v>
      </c>
      <c r="E127" s="71">
        <v>0</v>
      </c>
      <c r="F127" s="71">
        <v>0</v>
      </c>
      <c r="G127" s="59">
        <v>0</v>
      </c>
      <c r="H127" s="59">
        <v>0</v>
      </c>
    </row>
    <row r="128" spans="1:8" s="54" customFormat="1" x14ac:dyDescent="0.3">
      <c r="A128" s="57"/>
      <c r="B128" s="76" t="s">
        <v>388</v>
      </c>
      <c r="C128" s="112">
        <f t="shared" ref="C128:H128" si="48">C129+C130</f>
        <v>0</v>
      </c>
      <c r="D128" s="112">
        <f t="shared" si="48"/>
        <v>63945720</v>
      </c>
      <c r="E128" s="112">
        <f t="shared" si="48"/>
        <v>66283800</v>
      </c>
      <c r="F128" s="112">
        <f t="shared" si="48"/>
        <v>56758820</v>
      </c>
      <c r="G128" s="112">
        <f t="shared" si="48"/>
        <v>56758762</v>
      </c>
      <c r="H128" s="112">
        <f t="shared" si="48"/>
        <v>5821496</v>
      </c>
    </row>
    <row r="129" spans="1:8" x14ac:dyDescent="0.3">
      <c r="A129" s="57"/>
      <c r="B129" s="74" t="s">
        <v>368</v>
      </c>
      <c r="C129" s="142"/>
      <c r="D129" s="71">
        <v>63937300</v>
      </c>
      <c r="E129" s="71">
        <v>66273760</v>
      </c>
      <c r="F129" s="71">
        <v>56748780</v>
      </c>
      <c r="G129" s="75">
        <v>56748745</v>
      </c>
      <c r="H129" s="75">
        <v>5821496</v>
      </c>
    </row>
    <row r="130" spans="1:8" ht="60" x14ac:dyDescent="0.3">
      <c r="A130" s="57"/>
      <c r="B130" s="74" t="s">
        <v>370</v>
      </c>
      <c r="C130" s="142"/>
      <c r="D130" s="71">
        <v>8420</v>
      </c>
      <c r="E130" s="71">
        <v>10040</v>
      </c>
      <c r="F130" s="71">
        <v>10040</v>
      </c>
      <c r="G130" s="75">
        <v>10017</v>
      </c>
      <c r="H130" s="75">
        <v>0</v>
      </c>
    </row>
    <row r="131" spans="1:8" s="54" customFormat="1" ht="30" x14ac:dyDescent="0.3">
      <c r="A131" s="57"/>
      <c r="B131" s="76" t="s">
        <v>389</v>
      </c>
      <c r="C131" s="112">
        <f t="shared" ref="C131:H131" si="49">C132+C135+C138+C136+C137</f>
        <v>0</v>
      </c>
      <c r="D131" s="112">
        <f t="shared" si="49"/>
        <v>23255500</v>
      </c>
      <c r="E131" s="112">
        <f t="shared" si="49"/>
        <v>27661470</v>
      </c>
      <c r="F131" s="112">
        <f t="shared" si="49"/>
        <v>24750500</v>
      </c>
      <c r="G131" s="112">
        <f t="shared" si="49"/>
        <v>24750428</v>
      </c>
      <c r="H131" s="112">
        <f t="shared" si="49"/>
        <v>4087416</v>
      </c>
    </row>
    <row r="132" spans="1:8" s="54" customFormat="1" ht="30" x14ac:dyDescent="0.3">
      <c r="A132" s="57"/>
      <c r="B132" s="76" t="s">
        <v>390</v>
      </c>
      <c r="C132" s="112">
        <f t="shared" ref="C132:H132" si="50">C133+C134</f>
        <v>0</v>
      </c>
      <c r="D132" s="112">
        <f t="shared" si="50"/>
        <v>18763480</v>
      </c>
      <c r="E132" s="112">
        <f t="shared" si="50"/>
        <v>23482290</v>
      </c>
      <c r="F132" s="112">
        <f t="shared" si="50"/>
        <v>21380300</v>
      </c>
      <c r="G132" s="112">
        <f t="shared" si="50"/>
        <v>21380244</v>
      </c>
      <c r="H132" s="112">
        <f t="shared" si="50"/>
        <v>3880241</v>
      </c>
    </row>
    <row r="133" spans="1:8" ht="16.5" customHeight="1" x14ac:dyDescent="0.3">
      <c r="A133" s="57"/>
      <c r="B133" s="74" t="s">
        <v>368</v>
      </c>
      <c r="C133" s="142"/>
      <c r="D133" s="71">
        <v>18692180</v>
      </c>
      <c r="E133" s="71">
        <v>23385960</v>
      </c>
      <c r="F133" s="71">
        <v>21283970</v>
      </c>
      <c r="G133" s="59">
        <v>21283933</v>
      </c>
      <c r="H133" s="59">
        <v>3880241</v>
      </c>
    </row>
    <row r="134" spans="1:8" ht="60" x14ac:dyDescent="0.3">
      <c r="A134" s="57"/>
      <c r="B134" s="74" t="s">
        <v>370</v>
      </c>
      <c r="C134" s="142"/>
      <c r="D134" s="71">
        <v>71300</v>
      </c>
      <c r="E134" s="71">
        <v>96330</v>
      </c>
      <c r="F134" s="71">
        <v>96330</v>
      </c>
      <c r="G134" s="59">
        <v>96311</v>
      </c>
      <c r="H134" s="59">
        <v>0</v>
      </c>
    </row>
    <row r="135" spans="1:8" ht="16.5" customHeight="1" x14ac:dyDescent="0.3">
      <c r="A135" s="57"/>
      <c r="B135" s="74" t="s">
        <v>391</v>
      </c>
      <c r="C135" s="142"/>
      <c r="D135" s="71">
        <v>0</v>
      </c>
      <c r="E135" s="71">
        <v>0</v>
      </c>
      <c r="F135" s="71">
        <v>0</v>
      </c>
      <c r="G135" s="59">
        <v>0</v>
      </c>
      <c r="H135" s="59">
        <v>0</v>
      </c>
    </row>
    <row r="136" spans="1:8" ht="30" x14ac:dyDescent="0.3">
      <c r="A136" s="51"/>
      <c r="B136" s="74" t="s">
        <v>392</v>
      </c>
      <c r="C136" s="112"/>
      <c r="D136" s="71">
        <v>4492020</v>
      </c>
      <c r="E136" s="71">
        <v>4179180</v>
      </c>
      <c r="F136" s="71">
        <v>3370200</v>
      </c>
      <c r="G136" s="59">
        <v>3370184</v>
      </c>
      <c r="H136" s="59">
        <v>207175</v>
      </c>
    </row>
    <row r="137" spans="1:8" ht="16.5" customHeight="1" x14ac:dyDescent="0.3">
      <c r="A137" s="51"/>
      <c r="B137" s="74" t="s">
        <v>393</v>
      </c>
      <c r="C137" s="112"/>
      <c r="D137" s="53">
        <v>0</v>
      </c>
      <c r="E137" s="53">
        <v>0</v>
      </c>
      <c r="F137" s="53">
        <v>0</v>
      </c>
      <c r="G137" s="59">
        <v>0</v>
      </c>
      <c r="H137" s="59">
        <v>0</v>
      </c>
    </row>
    <row r="138" spans="1:8" s="54" customFormat="1" ht="16.5" customHeight="1" x14ac:dyDescent="0.3">
      <c r="A138" s="57"/>
      <c r="B138" s="74" t="s">
        <v>394</v>
      </c>
      <c r="C138" s="112">
        <f>C139+C140</f>
        <v>0</v>
      </c>
      <c r="D138" s="112">
        <f t="shared" ref="D138:H138" si="51">D139+D140</f>
        <v>0</v>
      </c>
      <c r="E138" s="112">
        <f t="shared" si="51"/>
        <v>0</v>
      </c>
      <c r="F138" s="112">
        <f t="shared" si="51"/>
        <v>0</v>
      </c>
      <c r="G138" s="112">
        <f t="shared" si="51"/>
        <v>0</v>
      </c>
      <c r="H138" s="112">
        <f t="shared" si="51"/>
        <v>0</v>
      </c>
    </row>
    <row r="139" spans="1:8" s="54" customFormat="1" ht="16.5" customHeight="1" x14ac:dyDescent="0.3">
      <c r="A139" s="57"/>
      <c r="B139" s="74" t="s">
        <v>368</v>
      </c>
      <c r="C139" s="112"/>
      <c r="D139" s="53">
        <v>0</v>
      </c>
      <c r="E139" s="53">
        <v>0</v>
      </c>
      <c r="F139" s="53">
        <v>0</v>
      </c>
      <c r="G139" s="59">
        <v>0</v>
      </c>
      <c r="H139" s="59">
        <v>0</v>
      </c>
    </row>
    <row r="140" spans="1:8" s="54" customFormat="1" ht="60" x14ac:dyDescent="0.3">
      <c r="A140" s="57"/>
      <c r="B140" s="74" t="s">
        <v>370</v>
      </c>
      <c r="C140" s="112"/>
      <c r="D140" s="53">
        <v>0</v>
      </c>
      <c r="E140" s="53">
        <v>0</v>
      </c>
      <c r="F140" s="53">
        <v>0</v>
      </c>
      <c r="G140" s="59">
        <v>0</v>
      </c>
      <c r="H140" s="59">
        <v>0</v>
      </c>
    </row>
    <row r="141" spans="1:8" s="54" customFormat="1" ht="16.5" customHeight="1" x14ac:dyDescent="0.3">
      <c r="A141" s="57"/>
      <c r="B141" s="60" t="s">
        <v>361</v>
      </c>
      <c r="C141" s="112"/>
      <c r="D141" s="53">
        <v>0</v>
      </c>
      <c r="E141" s="53">
        <v>0</v>
      </c>
      <c r="F141" s="53">
        <v>0</v>
      </c>
      <c r="G141" s="59">
        <v>-44880</v>
      </c>
      <c r="H141" s="59">
        <v>-311</v>
      </c>
    </row>
    <row r="142" spans="1:8" s="54" customFormat="1" ht="30" x14ac:dyDescent="0.3">
      <c r="A142" s="57" t="s">
        <v>395</v>
      </c>
      <c r="B142" s="55" t="s">
        <v>396</v>
      </c>
      <c r="C142" s="112">
        <f t="shared" ref="C142:H142" si="52">C143+C146+C149+C152+C155+C156+C157+C160+C161+C162</f>
        <v>0</v>
      </c>
      <c r="D142" s="112">
        <f t="shared" si="52"/>
        <v>6778550</v>
      </c>
      <c r="E142" s="112">
        <f t="shared" si="52"/>
        <v>5527980</v>
      </c>
      <c r="F142" s="112">
        <f t="shared" si="52"/>
        <v>4824290</v>
      </c>
      <c r="G142" s="112">
        <f t="shared" si="52"/>
        <v>4824214</v>
      </c>
      <c r="H142" s="112">
        <f t="shared" si="52"/>
        <v>892064</v>
      </c>
    </row>
    <row r="143" spans="1:8" s="54" customFormat="1" x14ac:dyDescent="0.3">
      <c r="A143" s="57"/>
      <c r="B143" s="72" t="s">
        <v>384</v>
      </c>
      <c r="C143" s="112">
        <f t="shared" ref="C143:H143" si="53">C144+C145</f>
        <v>0</v>
      </c>
      <c r="D143" s="112">
        <f t="shared" si="53"/>
        <v>2472940</v>
      </c>
      <c r="E143" s="112">
        <f t="shared" si="53"/>
        <v>2427170</v>
      </c>
      <c r="F143" s="112">
        <f t="shared" si="53"/>
        <v>2059330</v>
      </c>
      <c r="G143" s="112">
        <f t="shared" si="53"/>
        <v>2059326</v>
      </c>
      <c r="H143" s="112">
        <f t="shared" si="53"/>
        <v>234036</v>
      </c>
    </row>
    <row r="144" spans="1:8" s="54" customFormat="1" x14ac:dyDescent="0.3">
      <c r="A144" s="57"/>
      <c r="B144" s="58" t="s">
        <v>368</v>
      </c>
      <c r="C144" s="112"/>
      <c r="D144" s="71">
        <v>2472540</v>
      </c>
      <c r="E144" s="71">
        <v>2426770</v>
      </c>
      <c r="F144" s="71">
        <v>2058930</v>
      </c>
      <c r="G144" s="59">
        <v>2058930</v>
      </c>
      <c r="H144" s="59">
        <v>234036</v>
      </c>
    </row>
    <row r="145" spans="1:8" s="54" customFormat="1" ht="16.5" customHeight="1" x14ac:dyDescent="0.3">
      <c r="A145" s="57"/>
      <c r="B145" s="58" t="s">
        <v>370</v>
      </c>
      <c r="C145" s="112"/>
      <c r="D145" s="71">
        <v>400</v>
      </c>
      <c r="E145" s="71">
        <v>400</v>
      </c>
      <c r="F145" s="71">
        <v>400</v>
      </c>
      <c r="G145" s="59">
        <v>396</v>
      </c>
      <c r="H145" s="59">
        <v>0</v>
      </c>
    </row>
    <row r="146" spans="1:8" s="54" customFormat="1" ht="30" x14ac:dyDescent="0.3">
      <c r="A146" s="57"/>
      <c r="B146" s="148" t="s">
        <v>397</v>
      </c>
      <c r="C146" s="112">
        <f t="shared" ref="C146:H146" si="54">C147+C148</f>
        <v>0</v>
      </c>
      <c r="D146" s="112">
        <f t="shared" si="54"/>
        <v>1226800</v>
      </c>
      <c r="E146" s="112">
        <f t="shared" si="54"/>
        <v>1022000</v>
      </c>
      <c r="F146" s="112">
        <f t="shared" si="54"/>
        <v>981710</v>
      </c>
      <c r="G146" s="112">
        <f t="shared" si="54"/>
        <v>981701</v>
      </c>
      <c r="H146" s="112">
        <f t="shared" si="54"/>
        <v>422534</v>
      </c>
    </row>
    <row r="147" spans="1:8" s="54" customFormat="1" ht="16.5" customHeight="1" x14ac:dyDescent="0.3">
      <c r="A147" s="57"/>
      <c r="B147" s="77" t="s">
        <v>368</v>
      </c>
      <c r="C147" s="112"/>
      <c r="D147" s="71">
        <v>1220400</v>
      </c>
      <c r="E147" s="71">
        <v>1015600</v>
      </c>
      <c r="F147" s="71">
        <v>975310</v>
      </c>
      <c r="G147" s="59">
        <v>975310</v>
      </c>
      <c r="H147" s="59">
        <v>416143</v>
      </c>
    </row>
    <row r="148" spans="1:8" s="54" customFormat="1" ht="60" x14ac:dyDescent="0.3">
      <c r="A148" s="57"/>
      <c r="B148" s="77" t="s">
        <v>370</v>
      </c>
      <c r="C148" s="112"/>
      <c r="D148" s="71">
        <v>6400</v>
      </c>
      <c r="E148" s="71">
        <v>6400</v>
      </c>
      <c r="F148" s="71">
        <v>6400</v>
      </c>
      <c r="G148" s="59">
        <v>6391</v>
      </c>
      <c r="H148" s="59">
        <v>6391</v>
      </c>
    </row>
    <row r="149" spans="1:8" s="54" customFormat="1" x14ac:dyDescent="0.3">
      <c r="A149" s="57"/>
      <c r="B149" s="149" t="s">
        <v>398</v>
      </c>
      <c r="C149" s="112">
        <f t="shared" ref="C149:H149" si="55">C150+C151</f>
        <v>0</v>
      </c>
      <c r="D149" s="112">
        <f t="shared" si="55"/>
        <v>260670</v>
      </c>
      <c r="E149" s="112">
        <f t="shared" si="55"/>
        <v>271810</v>
      </c>
      <c r="F149" s="112">
        <f t="shared" si="55"/>
        <v>271810</v>
      </c>
      <c r="G149" s="112">
        <f t="shared" si="55"/>
        <v>271796</v>
      </c>
      <c r="H149" s="112">
        <f t="shared" si="55"/>
        <v>25968</v>
      </c>
    </row>
    <row r="150" spans="1:8" s="54" customFormat="1" ht="16.5" customHeight="1" x14ac:dyDescent="0.3">
      <c r="A150" s="57"/>
      <c r="B150" s="78" t="s">
        <v>368</v>
      </c>
      <c r="C150" s="112"/>
      <c r="D150" s="71">
        <v>260670</v>
      </c>
      <c r="E150" s="71">
        <v>271810</v>
      </c>
      <c r="F150" s="71">
        <v>271810</v>
      </c>
      <c r="G150" s="59">
        <v>271796</v>
      </c>
      <c r="H150" s="59">
        <v>25968</v>
      </c>
    </row>
    <row r="151" spans="1:8" s="54" customFormat="1" ht="60" x14ac:dyDescent="0.3">
      <c r="A151" s="51"/>
      <c r="B151" s="78" t="s">
        <v>370</v>
      </c>
      <c r="C151" s="112"/>
      <c r="D151" s="53">
        <v>0</v>
      </c>
      <c r="E151" s="53">
        <v>0</v>
      </c>
      <c r="F151" s="53">
        <v>0</v>
      </c>
      <c r="G151" s="59">
        <v>0</v>
      </c>
      <c r="H151" s="59">
        <v>0</v>
      </c>
    </row>
    <row r="152" spans="1:8" s="157" customFormat="1" ht="30" x14ac:dyDescent="0.3">
      <c r="A152" s="119"/>
      <c r="B152" s="120" t="s">
        <v>399</v>
      </c>
      <c r="C152" s="121">
        <f>C153+C154</f>
        <v>0</v>
      </c>
      <c r="D152" s="121">
        <f>D153+D154</f>
        <v>0</v>
      </c>
      <c r="E152" s="121">
        <f t="shared" ref="E152:H152" si="56">E153+E154</f>
        <v>0</v>
      </c>
      <c r="F152" s="121">
        <f t="shared" si="56"/>
        <v>0</v>
      </c>
      <c r="G152" s="121">
        <f t="shared" si="56"/>
        <v>0</v>
      </c>
      <c r="H152" s="121">
        <f t="shared" si="56"/>
        <v>0</v>
      </c>
    </row>
    <row r="153" spans="1:8" s="157" customFormat="1" x14ac:dyDescent="0.3">
      <c r="A153" s="119"/>
      <c r="B153" s="120" t="s">
        <v>368</v>
      </c>
      <c r="C153" s="121"/>
      <c r="D153" s="122">
        <v>0</v>
      </c>
      <c r="E153" s="122">
        <v>0</v>
      </c>
      <c r="F153" s="122">
        <v>0</v>
      </c>
      <c r="G153" s="123">
        <v>0</v>
      </c>
      <c r="H153" s="123">
        <v>0</v>
      </c>
    </row>
    <row r="154" spans="1:8" s="157" customFormat="1" ht="60" x14ac:dyDescent="0.3">
      <c r="A154" s="119"/>
      <c r="B154" s="120" t="s">
        <v>370</v>
      </c>
      <c r="C154" s="121"/>
      <c r="D154" s="122">
        <v>0</v>
      </c>
      <c r="E154" s="122">
        <v>0</v>
      </c>
      <c r="F154" s="122">
        <v>0</v>
      </c>
      <c r="G154" s="123">
        <v>0</v>
      </c>
      <c r="H154" s="123">
        <v>0</v>
      </c>
    </row>
    <row r="155" spans="1:8" s="54" customFormat="1" ht="16.5" customHeight="1" x14ac:dyDescent="0.3">
      <c r="A155" s="57"/>
      <c r="B155" s="78" t="s">
        <v>400</v>
      </c>
      <c r="C155" s="112"/>
      <c r="D155" s="53">
        <v>0</v>
      </c>
      <c r="E155" s="53">
        <v>0</v>
      </c>
      <c r="F155" s="53">
        <v>0</v>
      </c>
      <c r="G155" s="59">
        <v>0</v>
      </c>
      <c r="H155" s="59">
        <v>0</v>
      </c>
    </row>
    <row r="156" spans="1:8" ht="16.5" customHeight="1" x14ac:dyDescent="0.3">
      <c r="A156" s="57"/>
      <c r="B156" s="58" t="s">
        <v>381</v>
      </c>
      <c r="C156" s="112"/>
      <c r="D156" s="53">
        <v>0</v>
      </c>
      <c r="E156" s="53">
        <v>0</v>
      </c>
      <c r="F156" s="53">
        <v>0</v>
      </c>
      <c r="G156" s="59">
        <v>0</v>
      </c>
      <c r="H156" s="59">
        <v>0</v>
      </c>
    </row>
    <row r="157" spans="1:8" x14ac:dyDescent="0.3">
      <c r="A157" s="51"/>
      <c r="B157" s="149" t="s">
        <v>401</v>
      </c>
      <c r="C157" s="112">
        <f t="shared" ref="C157:H157" si="57">C158+C159</f>
        <v>0</v>
      </c>
      <c r="D157" s="112">
        <f t="shared" si="57"/>
        <v>2756180</v>
      </c>
      <c r="E157" s="112">
        <f t="shared" si="57"/>
        <v>1764950</v>
      </c>
      <c r="F157" s="112">
        <f t="shared" si="57"/>
        <v>1469390</v>
      </c>
      <c r="G157" s="112">
        <f t="shared" si="57"/>
        <v>1469370</v>
      </c>
      <c r="H157" s="112">
        <f t="shared" si="57"/>
        <v>209526</v>
      </c>
    </row>
    <row r="158" spans="1:8" x14ac:dyDescent="0.3">
      <c r="A158" s="57"/>
      <c r="B158" s="78" t="s">
        <v>368</v>
      </c>
      <c r="C158" s="112"/>
      <c r="D158" s="71">
        <v>2756180</v>
      </c>
      <c r="E158" s="71">
        <v>1764950</v>
      </c>
      <c r="F158" s="71">
        <v>1469390</v>
      </c>
      <c r="G158" s="79">
        <v>1469370</v>
      </c>
      <c r="H158" s="79">
        <v>209526</v>
      </c>
    </row>
    <row r="159" spans="1:8" ht="60" x14ac:dyDescent="0.3">
      <c r="A159" s="57"/>
      <c r="B159" s="78" t="s">
        <v>370</v>
      </c>
      <c r="C159" s="112"/>
      <c r="D159" s="53">
        <v>0</v>
      </c>
      <c r="E159" s="53">
        <v>0</v>
      </c>
      <c r="F159" s="53">
        <v>0</v>
      </c>
      <c r="G159" s="79">
        <v>0</v>
      </c>
      <c r="H159" s="79">
        <v>0</v>
      </c>
    </row>
    <row r="160" spans="1:8" ht="45" x14ac:dyDescent="0.3">
      <c r="A160" s="57"/>
      <c r="B160" s="80" t="s">
        <v>506</v>
      </c>
      <c r="C160" s="112"/>
      <c r="D160" s="53">
        <v>0</v>
      </c>
      <c r="E160" s="53">
        <v>0</v>
      </c>
      <c r="F160" s="53">
        <v>0</v>
      </c>
      <c r="G160" s="79">
        <v>0</v>
      </c>
      <c r="H160" s="79">
        <v>0</v>
      </c>
    </row>
    <row r="161" spans="1:8" ht="30" x14ac:dyDescent="0.3">
      <c r="A161" s="57"/>
      <c r="B161" s="80" t="s">
        <v>402</v>
      </c>
      <c r="C161" s="112"/>
      <c r="D161" s="53">
        <v>0</v>
      </c>
      <c r="E161" s="53">
        <v>0</v>
      </c>
      <c r="F161" s="53">
        <v>0</v>
      </c>
      <c r="G161" s="79">
        <v>0</v>
      </c>
      <c r="H161" s="79">
        <v>0</v>
      </c>
    </row>
    <row r="162" spans="1:8" s="54" customFormat="1" ht="30" x14ac:dyDescent="0.3">
      <c r="A162" s="57"/>
      <c r="B162" s="81" t="s">
        <v>403</v>
      </c>
      <c r="C162" s="112">
        <f t="shared" ref="C162:H162" si="58">C163+C166+C167+C170</f>
        <v>0</v>
      </c>
      <c r="D162" s="112">
        <f t="shared" si="58"/>
        <v>61960</v>
      </c>
      <c r="E162" s="112">
        <f t="shared" si="58"/>
        <v>42050</v>
      </c>
      <c r="F162" s="112">
        <f t="shared" si="58"/>
        <v>42050</v>
      </c>
      <c r="G162" s="112">
        <f t="shared" si="58"/>
        <v>42021</v>
      </c>
      <c r="H162" s="112">
        <f t="shared" si="58"/>
        <v>0</v>
      </c>
    </row>
    <row r="163" spans="1:8" s="54" customFormat="1" x14ac:dyDescent="0.3">
      <c r="A163" s="57"/>
      <c r="B163" s="82" t="s">
        <v>404</v>
      </c>
      <c r="C163" s="112">
        <f t="shared" ref="C163:H163" si="59">C164+C165</f>
        <v>0</v>
      </c>
      <c r="D163" s="112">
        <f t="shared" si="59"/>
        <v>61960</v>
      </c>
      <c r="E163" s="112">
        <f t="shared" si="59"/>
        <v>42050</v>
      </c>
      <c r="F163" s="112">
        <f t="shared" si="59"/>
        <v>42050</v>
      </c>
      <c r="G163" s="112">
        <f t="shared" si="59"/>
        <v>42021</v>
      </c>
      <c r="H163" s="112">
        <f t="shared" si="59"/>
        <v>0</v>
      </c>
    </row>
    <row r="164" spans="1:8" x14ac:dyDescent="0.3">
      <c r="A164" s="57"/>
      <c r="B164" s="82" t="s">
        <v>368</v>
      </c>
      <c r="C164" s="112"/>
      <c r="D164" s="71">
        <v>61960</v>
      </c>
      <c r="E164" s="71">
        <v>42050</v>
      </c>
      <c r="F164" s="71">
        <v>42050</v>
      </c>
      <c r="G164" s="79">
        <v>42021</v>
      </c>
      <c r="H164" s="79">
        <v>0</v>
      </c>
    </row>
    <row r="165" spans="1:8" ht="60" x14ac:dyDescent="0.3">
      <c r="A165" s="51"/>
      <c r="B165" s="82" t="s">
        <v>370</v>
      </c>
      <c r="C165" s="112"/>
      <c r="D165" s="53">
        <v>0</v>
      </c>
      <c r="E165" s="53">
        <v>0</v>
      </c>
      <c r="F165" s="53">
        <v>0</v>
      </c>
      <c r="G165" s="79">
        <v>0</v>
      </c>
      <c r="H165" s="79">
        <v>0</v>
      </c>
    </row>
    <row r="166" spans="1:8" ht="30" x14ac:dyDescent="0.3">
      <c r="A166" s="51"/>
      <c r="B166" s="82" t="s">
        <v>405</v>
      </c>
      <c r="C166" s="112"/>
      <c r="D166" s="53">
        <v>0</v>
      </c>
      <c r="E166" s="53">
        <v>0</v>
      </c>
      <c r="F166" s="53">
        <v>0</v>
      </c>
      <c r="G166" s="79">
        <v>0</v>
      </c>
      <c r="H166" s="79">
        <v>0</v>
      </c>
    </row>
    <row r="167" spans="1:8" ht="30" x14ac:dyDescent="0.3">
      <c r="A167" s="51"/>
      <c r="B167" s="82" t="s">
        <v>406</v>
      </c>
      <c r="C167" s="112">
        <f t="shared" ref="C167:H167" si="60">C168+C169</f>
        <v>0</v>
      </c>
      <c r="D167" s="112">
        <f t="shared" si="60"/>
        <v>0</v>
      </c>
      <c r="E167" s="112">
        <f t="shared" si="60"/>
        <v>0</v>
      </c>
      <c r="F167" s="112">
        <f t="shared" si="60"/>
        <v>0</v>
      </c>
      <c r="G167" s="112">
        <f t="shared" si="60"/>
        <v>0</v>
      </c>
      <c r="H167" s="112">
        <f t="shared" si="60"/>
        <v>0</v>
      </c>
    </row>
    <row r="168" spans="1:8" x14ac:dyDescent="0.3">
      <c r="A168" s="51"/>
      <c r="B168" s="82" t="s">
        <v>368</v>
      </c>
      <c r="C168" s="112"/>
      <c r="D168" s="53">
        <v>0</v>
      </c>
      <c r="E168" s="53">
        <v>0</v>
      </c>
      <c r="F168" s="53">
        <v>0</v>
      </c>
      <c r="G168" s="79">
        <v>0</v>
      </c>
      <c r="H168" s="79">
        <v>0</v>
      </c>
    </row>
    <row r="169" spans="1:8" ht="60" x14ac:dyDescent="0.3">
      <c r="A169" s="57"/>
      <c r="B169" s="82" t="s">
        <v>370</v>
      </c>
      <c r="C169" s="112"/>
      <c r="D169" s="53">
        <v>0</v>
      </c>
      <c r="E169" s="53">
        <v>0</v>
      </c>
      <c r="F169" s="53">
        <v>0</v>
      </c>
      <c r="G169" s="79">
        <v>0</v>
      </c>
      <c r="H169" s="79">
        <v>0</v>
      </c>
    </row>
    <row r="170" spans="1:8" ht="30" customHeight="1" x14ac:dyDescent="0.3">
      <c r="A170" s="57"/>
      <c r="B170" s="82" t="s">
        <v>407</v>
      </c>
      <c r="C170" s="112"/>
      <c r="D170" s="53">
        <v>0</v>
      </c>
      <c r="E170" s="53">
        <v>0</v>
      </c>
      <c r="F170" s="53">
        <v>0</v>
      </c>
      <c r="G170" s="79">
        <v>0</v>
      </c>
      <c r="H170" s="79">
        <v>0</v>
      </c>
    </row>
    <row r="171" spans="1:8" ht="16.5" customHeight="1" x14ac:dyDescent="0.3">
      <c r="A171" s="57"/>
      <c r="B171" s="60" t="s">
        <v>361</v>
      </c>
      <c r="C171" s="112"/>
      <c r="D171" s="53"/>
      <c r="E171" s="53"/>
      <c r="F171" s="53"/>
      <c r="G171" s="79">
        <v>-360</v>
      </c>
      <c r="H171" s="79">
        <v>-240</v>
      </c>
    </row>
    <row r="172" spans="1:8" x14ac:dyDescent="0.3">
      <c r="A172" s="51" t="s">
        <v>408</v>
      </c>
      <c r="B172" s="55" t="s">
        <v>409</v>
      </c>
      <c r="C172" s="110">
        <f t="shared" ref="C172:H172" si="61">C173+C174</f>
        <v>0</v>
      </c>
      <c r="D172" s="110">
        <f t="shared" si="61"/>
        <v>19338640</v>
      </c>
      <c r="E172" s="110">
        <f t="shared" si="61"/>
        <v>19211010</v>
      </c>
      <c r="F172" s="110">
        <f t="shared" si="61"/>
        <v>14894640</v>
      </c>
      <c r="G172" s="110">
        <f t="shared" si="61"/>
        <v>14894588</v>
      </c>
      <c r="H172" s="110">
        <f t="shared" si="61"/>
        <v>2568361</v>
      </c>
    </row>
    <row r="173" spans="1:8" ht="16.5" customHeight="1" x14ac:dyDescent="0.3">
      <c r="A173" s="51"/>
      <c r="B173" s="60" t="s">
        <v>368</v>
      </c>
      <c r="C173" s="110"/>
      <c r="D173" s="71">
        <v>19216830</v>
      </c>
      <c r="E173" s="71">
        <v>19074450</v>
      </c>
      <c r="F173" s="71">
        <v>14758080</v>
      </c>
      <c r="G173" s="59">
        <v>14758055</v>
      </c>
      <c r="H173" s="59">
        <v>2568361</v>
      </c>
    </row>
    <row r="174" spans="1:8" ht="60" x14ac:dyDescent="0.3">
      <c r="A174" s="51"/>
      <c r="B174" s="60" t="s">
        <v>370</v>
      </c>
      <c r="C174" s="110"/>
      <c r="D174" s="71">
        <v>121810</v>
      </c>
      <c r="E174" s="71">
        <v>136560</v>
      </c>
      <c r="F174" s="71">
        <v>136560</v>
      </c>
      <c r="G174" s="59">
        <v>136533</v>
      </c>
      <c r="H174" s="59">
        <v>0</v>
      </c>
    </row>
    <row r="175" spans="1:8" ht="16.5" customHeight="1" x14ac:dyDescent="0.3">
      <c r="A175" s="57"/>
      <c r="B175" s="60" t="s">
        <v>361</v>
      </c>
      <c r="C175" s="110"/>
      <c r="D175" s="71">
        <v>0</v>
      </c>
      <c r="E175" s="71">
        <v>0</v>
      </c>
      <c r="F175" s="71">
        <v>0</v>
      </c>
      <c r="G175" s="59">
        <v>0</v>
      </c>
      <c r="H175" s="59">
        <v>0</v>
      </c>
    </row>
    <row r="176" spans="1:8" x14ac:dyDescent="0.3">
      <c r="A176" s="57" t="s">
        <v>410</v>
      </c>
      <c r="B176" s="55" t="s">
        <v>411</v>
      </c>
      <c r="C176" s="112">
        <f t="shared" ref="C176:H176" si="62">C177+C178</f>
        <v>0</v>
      </c>
      <c r="D176" s="112">
        <f t="shared" si="62"/>
        <v>6155760</v>
      </c>
      <c r="E176" s="112">
        <f t="shared" si="62"/>
        <v>6400760</v>
      </c>
      <c r="F176" s="112">
        <f t="shared" si="62"/>
        <v>3329760</v>
      </c>
      <c r="G176" s="112">
        <f t="shared" si="62"/>
        <v>3328690</v>
      </c>
      <c r="H176" s="112">
        <f t="shared" si="62"/>
        <v>561941</v>
      </c>
    </row>
    <row r="177" spans="1:8" x14ac:dyDescent="0.3">
      <c r="A177" s="57"/>
      <c r="B177" s="60" t="s">
        <v>368</v>
      </c>
      <c r="C177" s="112"/>
      <c r="D177" s="71">
        <v>6146000</v>
      </c>
      <c r="E177" s="71">
        <v>6391000</v>
      </c>
      <c r="F177" s="71">
        <v>3320000</v>
      </c>
      <c r="G177" s="66">
        <v>3318941</v>
      </c>
      <c r="H177" s="66">
        <v>561941</v>
      </c>
    </row>
    <row r="178" spans="1:8" ht="60" x14ac:dyDescent="0.3">
      <c r="A178" s="57"/>
      <c r="B178" s="60" t="s">
        <v>370</v>
      </c>
      <c r="C178" s="112"/>
      <c r="D178" s="71">
        <v>9760</v>
      </c>
      <c r="E178" s="71">
        <v>9760</v>
      </c>
      <c r="F178" s="71">
        <v>9760</v>
      </c>
      <c r="G178" s="71">
        <v>9749</v>
      </c>
      <c r="H178" s="71">
        <v>0</v>
      </c>
    </row>
    <row r="179" spans="1:8" x14ac:dyDescent="0.3">
      <c r="A179" s="57"/>
      <c r="B179" s="60" t="s">
        <v>361</v>
      </c>
      <c r="C179" s="112"/>
      <c r="D179" s="71">
        <v>0</v>
      </c>
      <c r="E179" s="71">
        <v>0</v>
      </c>
      <c r="F179" s="71">
        <v>0</v>
      </c>
      <c r="G179" s="66">
        <v>-3113</v>
      </c>
      <c r="H179" s="66">
        <v>0</v>
      </c>
    </row>
    <row r="180" spans="1:8" x14ac:dyDescent="0.3">
      <c r="A180" s="57" t="s">
        <v>412</v>
      </c>
      <c r="B180" s="55" t="s">
        <v>413</v>
      </c>
      <c r="C180" s="111">
        <f>+C181+C192+C197+C202+C214</f>
        <v>0</v>
      </c>
      <c r="D180" s="111">
        <f t="shared" ref="D180:H180" si="63">+D181+D192+D197+D202+D214</f>
        <v>170960890</v>
      </c>
      <c r="E180" s="111">
        <f t="shared" si="63"/>
        <v>169373310</v>
      </c>
      <c r="F180" s="111">
        <f t="shared" si="63"/>
        <v>79827840</v>
      </c>
      <c r="G180" s="111">
        <f t="shared" si="63"/>
        <v>79388809</v>
      </c>
      <c r="H180" s="111">
        <f t="shared" si="63"/>
        <v>13132819</v>
      </c>
    </row>
    <row r="181" spans="1:8" x14ac:dyDescent="0.3">
      <c r="A181" s="57" t="s">
        <v>414</v>
      </c>
      <c r="B181" s="55" t="s">
        <v>415</v>
      </c>
      <c r="C181" s="110">
        <f>+C182+C186+C187+C188+C189+C190</f>
        <v>0</v>
      </c>
      <c r="D181" s="110">
        <f t="shared" ref="D181:H181" si="64">+D182+D186+D187+D188+D189+D190</f>
        <v>92180730</v>
      </c>
      <c r="E181" s="110">
        <f t="shared" si="64"/>
        <v>89265060</v>
      </c>
      <c r="F181" s="110">
        <f t="shared" si="64"/>
        <v>38006060</v>
      </c>
      <c r="G181" s="110">
        <f t="shared" si="64"/>
        <v>37573756</v>
      </c>
      <c r="H181" s="110">
        <f t="shared" si="64"/>
        <v>6399198</v>
      </c>
    </row>
    <row r="182" spans="1:8" ht="16.5" customHeight="1" x14ac:dyDescent="0.3">
      <c r="A182" s="57"/>
      <c r="B182" s="83" t="s">
        <v>512</v>
      </c>
      <c r="C182" s="112">
        <f>C183+C184+C185</f>
        <v>0</v>
      </c>
      <c r="D182" s="150">
        <v>85962000</v>
      </c>
      <c r="E182" s="150">
        <v>83400840</v>
      </c>
      <c r="F182" s="150">
        <v>34280840</v>
      </c>
      <c r="G182" s="150">
        <f>G183+G184+G185</f>
        <v>34280645</v>
      </c>
      <c r="H182" s="150">
        <f>H183+H184+H185</f>
        <v>5913097</v>
      </c>
    </row>
    <row r="183" spans="1:8" ht="16.5" customHeight="1" x14ac:dyDescent="0.3">
      <c r="A183" s="57"/>
      <c r="B183" s="109" t="s">
        <v>417</v>
      </c>
      <c r="C183" s="112"/>
      <c r="D183" s="71"/>
      <c r="E183" s="71"/>
      <c r="F183" s="71"/>
      <c r="G183" s="59">
        <v>17042850</v>
      </c>
      <c r="H183" s="59">
        <v>2849209</v>
      </c>
    </row>
    <row r="184" spans="1:8" x14ac:dyDescent="0.3">
      <c r="A184" s="57"/>
      <c r="B184" s="109" t="s">
        <v>418</v>
      </c>
      <c r="C184" s="112"/>
      <c r="D184" s="71"/>
      <c r="E184" s="71"/>
      <c r="F184" s="71"/>
      <c r="G184" s="59">
        <v>17210712</v>
      </c>
      <c r="H184" s="59">
        <v>3063888</v>
      </c>
    </row>
    <row r="185" spans="1:8" x14ac:dyDescent="0.3">
      <c r="A185" s="57"/>
      <c r="B185" s="109" t="s">
        <v>511</v>
      </c>
      <c r="C185" s="112"/>
      <c r="D185" s="71"/>
      <c r="E185" s="71"/>
      <c r="F185" s="71"/>
      <c r="G185" s="59">
        <v>27083</v>
      </c>
      <c r="H185" s="59">
        <v>0</v>
      </c>
    </row>
    <row r="186" spans="1:8" x14ac:dyDescent="0.3">
      <c r="A186" s="51"/>
      <c r="B186" s="83" t="s">
        <v>419</v>
      </c>
      <c r="C186" s="112"/>
      <c r="D186" s="71">
        <v>4250000</v>
      </c>
      <c r="E186" s="71">
        <v>4440000</v>
      </c>
      <c r="F186" s="71">
        <v>2801000</v>
      </c>
      <c r="G186" s="84">
        <v>2562345</v>
      </c>
      <c r="H186" s="84">
        <v>408945</v>
      </c>
    </row>
    <row r="187" spans="1:8" ht="30" x14ac:dyDescent="0.3">
      <c r="A187" s="51"/>
      <c r="B187" s="83" t="s">
        <v>420</v>
      </c>
      <c r="C187" s="112"/>
      <c r="D187" s="71">
        <v>386000</v>
      </c>
      <c r="E187" s="71">
        <v>386000</v>
      </c>
      <c r="F187" s="71">
        <v>386000</v>
      </c>
      <c r="G187" s="84">
        <v>192570</v>
      </c>
      <c r="H187" s="84">
        <v>13230</v>
      </c>
    </row>
    <row r="188" spans="1:8" ht="45" x14ac:dyDescent="0.3">
      <c r="A188" s="51"/>
      <c r="B188" s="83" t="s">
        <v>421</v>
      </c>
      <c r="C188" s="112"/>
      <c r="D188" s="71">
        <v>998000</v>
      </c>
      <c r="E188" s="71">
        <v>996750</v>
      </c>
      <c r="F188" s="71">
        <v>529750</v>
      </c>
      <c r="G188" s="84">
        <v>529750</v>
      </c>
      <c r="H188" s="84">
        <v>60100</v>
      </c>
    </row>
    <row r="189" spans="1:8" ht="60" x14ac:dyDescent="0.3">
      <c r="A189" s="51"/>
      <c r="B189" s="83" t="s">
        <v>370</v>
      </c>
      <c r="C189" s="112"/>
      <c r="D189" s="71">
        <v>2730</v>
      </c>
      <c r="E189" s="71">
        <v>2730</v>
      </c>
      <c r="F189" s="71">
        <v>2730</v>
      </c>
      <c r="G189" s="84">
        <v>2706</v>
      </c>
      <c r="H189" s="84">
        <v>0</v>
      </c>
    </row>
    <row r="190" spans="1:8" ht="45" x14ac:dyDescent="0.3">
      <c r="A190" s="51"/>
      <c r="B190" s="83" t="s">
        <v>507</v>
      </c>
      <c r="C190" s="112"/>
      <c r="D190" s="71">
        <v>582000</v>
      </c>
      <c r="E190" s="71">
        <v>38740</v>
      </c>
      <c r="F190" s="71">
        <v>5740</v>
      </c>
      <c r="G190" s="84">
        <v>5740</v>
      </c>
      <c r="H190" s="84">
        <v>3826</v>
      </c>
    </row>
    <row r="191" spans="1:8" x14ac:dyDescent="0.3">
      <c r="A191" s="51"/>
      <c r="B191" s="60" t="s">
        <v>361</v>
      </c>
      <c r="C191" s="112"/>
      <c r="D191" s="53">
        <v>0</v>
      </c>
      <c r="E191" s="53">
        <v>0</v>
      </c>
      <c r="F191" s="53">
        <v>0</v>
      </c>
      <c r="G191" s="84">
        <v>-3942</v>
      </c>
      <c r="H191" s="84">
        <v>-1451</v>
      </c>
    </row>
    <row r="192" spans="1:8" x14ac:dyDescent="0.3">
      <c r="A192" s="51" t="s">
        <v>422</v>
      </c>
      <c r="B192" s="85" t="s">
        <v>423</v>
      </c>
      <c r="C192" s="112">
        <f>C193+C194+C195</f>
        <v>0</v>
      </c>
      <c r="D192" s="112">
        <f t="shared" ref="D192:H192" si="65">D193+D194+D195</f>
        <v>41611770</v>
      </c>
      <c r="E192" s="112">
        <f t="shared" si="65"/>
        <v>43027230</v>
      </c>
      <c r="F192" s="112">
        <f t="shared" si="65"/>
        <v>23189230</v>
      </c>
      <c r="G192" s="112">
        <f t="shared" si="65"/>
        <v>23189141</v>
      </c>
      <c r="H192" s="112">
        <f t="shared" si="65"/>
        <v>4046274</v>
      </c>
    </row>
    <row r="193" spans="1:8" x14ac:dyDescent="0.3">
      <c r="A193" s="51"/>
      <c r="B193" s="86" t="s">
        <v>368</v>
      </c>
      <c r="C193" s="112"/>
      <c r="D193" s="71">
        <v>41611000</v>
      </c>
      <c r="E193" s="71">
        <v>43026460</v>
      </c>
      <c r="F193" s="71">
        <v>23188460</v>
      </c>
      <c r="G193" s="75">
        <v>23188382</v>
      </c>
      <c r="H193" s="75">
        <v>4046274</v>
      </c>
    </row>
    <row r="194" spans="1:8" ht="60" x14ac:dyDescent="0.3">
      <c r="A194" s="51"/>
      <c r="B194" s="86" t="s">
        <v>370</v>
      </c>
      <c r="C194" s="112"/>
      <c r="D194" s="71">
        <v>770</v>
      </c>
      <c r="E194" s="71">
        <v>770</v>
      </c>
      <c r="F194" s="71">
        <v>770</v>
      </c>
      <c r="G194" s="75">
        <v>759</v>
      </c>
      <c r="H194" s="75">
        <v>0</v>
      </c>
    </row>
    <row r="195" spans="1:8" ht="30" x14ac:dyDescent="0.3">
      <c r="A195" s="51"/>
      <c r="B195" s="86" t="s">
        <v>508</v>
      </c>
      <c r="C195" s="112"/>
      <c r="D195" s="71">
        <v>0</v>
      </c>
      <c r="E195" s="71">
        <v>0</v>
      </c>
      <c r="F195" s="71">
        <v>0</v>
      </c>
      <c r="G195" s="75">
        <v>0</v>
      </c>
      <c r="H195" s="75">
        <v>0</v>
      </c>
    </row>
    <row r="196" spans="1:8" x14ac:dyDescent="0.3">
      <c r="A196" s="51"/>
      <c r="B196" s="60" t="s">
        <v>361</v>
      </c>
      <c r="C196" s="112"/>
      <c r="D196" s="71">
        <v>0</v>
      </c>
      <c r="E196" s="71">
        <v>0</v>
      </c>
      <c r="F196" s="71">
        <v>0</v>
      </c>
      <c r="G196" s="84">
        <v>-6244</v>
      </c>
      <c r="H196" s="84">
        <v>-654</v>
      </c>
    </row>
    <row r="197" spans="1:8" x14ac:dyDescent="0.3">
      <c r="A197" s="51" t="s">
        <v>424</v>
      </c>
      <c r="B197" s="87" t="s">
        <v>425</v>
      </c>
      <c r="C197" s="112">
        <f t="shared" ref="C197:H197" si="66">+C198+C199+C200</f>
        <v>0</v>
      </c>
      <c r="D197" s="112">
        <f t="shared" si="66"/>
        <v>8752210</v>
      </c>
      <c r="E197" s="112">
        <f t="shared" si="66"/>
        <v>8424980</v>
      </c>
      <c r="F197" s="112">
        <f t="shared" si="66"/>
        <v>3638980</v>
      </c>
      <c r="G197" s="112">
        <f t="shared" si="66"/>
        <v>3632392</v>
      </c>
      <c r="H197" s="112">
        <f t="shared" si="66"/>
        <v>569436</v>
      </c>
    </row>
    <row r="198" spans="1:8" x14ac:dyDescent="0.3">
      <c r="A198" s="51"/>
      <c r="B198" s="83" t="s">
        <v>416</v>
      </c>
      <c r="C198" s="112"/>
      <c r="D198" s="71">
        <v>8445000</v>
      </c>
      <c r="E198" s="71">
        <v>8117770</v>
      </c>
      <c r="F198" s="71">
        <v>3331770</v>
      </c>
      <c r="G198" s="59">
        <v>3325196</v>
      </c>
      <c r="H198" s="59">
        <v>569436</v>
      </c>
    </row>
    <row r="199" spans="1:8" ht="30" x14ac:dyDescent="0.3">
      <c r="A199" s="51"/>
      <c r="B199" s="83" t="s">
        <v>426</v>
      </c>
      <c r="C199" s="112"/>
      <c r="D199" s="71">
        <v>0</v>
      </c>
      <c r="E199" s="71">
        <v>0</v>
      </c>
      <c r="F199" s="71">
        <v>0</v>
      </c>
      <c r="G199" s="59">
        <v>0</v>
      </c>
      <c r="H199" s="59">
        <v>0</v>
      </c>
    </row>
    <row r="200" spans="1:8" ht="60" x14ac:dyDescent="0.3">
      <c r="A200" s="51"/>
      <c r="B200" s="83" t="s">
        <v>370</v>
      </c>
      <c r="C200" s="112"/>
      <c r="D200" s="71">
        <v>307210</v>
      </c>
      <c r="E200" s="71">
        <v>307210</v>
      </c>
      <c r="F200" s="71">
        <v>307210</v>
      </c>
      <c r="G200" s="59">
        <v>307196</v>
      </c>
      <c r="H200" s="59">
        <v>0</v>
      </c>
    </row>
    <row r="201" spans="1:8" x14ac:dyDescent="0.3">
      <c r="A201" s="51"/>
      <c r="B201" s="60" t="s">
        <v>361</v>
      </c>
      <c r="C201" s="112"/>
      <c r="D201" s="71">
        <v>0</v>
      </c>
      <c r="E201" s="71">
        <v>0</v>
      </c>
      <c r="F201" s="71">
        <v>0</v>
      </c>
      <c r="G201" s="59">
        <v>-1926</v>
      </c>
      <c r="H201" s="59">
        <v>-1926</v>
      </c>
    </row>
    <row r="202" spans="1:8" x14ac:dyDescent="0.3">
      <c r="A202" s="51" t="s">
        <v>427</v>
      </c>
      <c r="B202" s="87" t="s">
        <v>428</v>
      </c>
      <c r="C202" s="110">
        <f>+C203+C204+C208+C211+C205+C212</f>
        <v>0</v>
      </c>
      <c r="D202" s="110">
        <f t="shared" ref="D202:H202" si="67">+D203+D204+D208+D211+D205+D212</f>
        <v>25226180</v>
      </c>
      <c r="E202" s="110">
        <f t="shared" si="67"/>
        <v>25674040</v>
      </c>
      <c r="F202" s="110">
        <f t="shared" si="67"/>
        <v>14021570</v>
      </c>
      <c r="G202" s="110">
        <f t="shared" si="67"/>
        <v>14021520</v>
      </c>
      <c r="H202" s="110">
        <f t="shared" si="67"/>
        <v>1939282</v>
      </c>
    </row>
    <row r="203" spans="1:8" x14ac:dyDescent="0.3">
      <c r="A203" s="51"/>
      <c r="B203" s="58" t="s">
        <v>429</v>
      </c>
      <c r="C203" s="112"/>
      <c r="D203" s="71">
        <v>25137530</v>
      </c>
      <c r="E203" s="71">
        <v>25600530</v>
      </c>
      <c r="F203" s="71">
        <v>13959060</v>
      </c>
      <c r="G203" s="59">
        <v>13959060</v>
      </c>
      <c r="H203" s="59">
        <v>1927540</v>
      </c>
    </row>
    <row r="204" spans="1:8" ht="60" x14ac:dyDescent="0.3">
      <c r="A204" s="51"/>
      <c r="B204" s="58" t="s">
        <v>370</v>
      </c>
      <c r="C204" s="112"/>
      <c r="D204" s="71">
        <v>1500</v>
      </c>
      <c r="E204" s="71">
        <v>1500</v>
      </c>
      <c r="F204" s="71">
        <v>1500</v>
      </c>
      <c r="G204" s="59">
        <v>1470</v>
      </c>
      <c r="H204" s="59">
        <v>0</v>
      </c>
    </row>
    <row r="205" spans="1:8" x14ac:dyDescent="0.3">
      <c r="A205" s="51"/>
      <c r="B205" s="58" t="s">
        <v>430</v>
      </c>
      <c r="C205" s="112">
        <f t="shared" ref="C205:H205" si="68">C206+C207</f>
        <v>0</v>
      </c>
      <c r="D205" s="112">
        <f t="shared" si="68"/>
        <v>0</v>
      </c>
      <c r="E205" s="112">
        <f t="shared" si="68"/>
        <v>0</v>
      </c>
      <c r="F205" s="112">
        <f t="shared" si="68"/>
        <v>0</v>
      </c>
      <c r="G205" s="112">
        <f t="shared" si="68"/>
        <v>0</v>
      </c>
      <c r="H205" s="112">
        <f t="shared" si="68"/>
        <v>0</v>
      </c>
    </row>
    <row r="206" spans="1:8" x14ac:dyDescent="0.3">
      <c r="A206" s="51"/>
      <c r="B206" s="58" t="s">
        <v>368</v>
      </c>
      <c r="C206" s="112"/>
      <c r="D206" s="71">
        <v>0</v>
      </c>
      <c r="E206" s="71">
        <v>0</v>
      </c>
      <c r="F206" s="71">
        <v>0</v>
      </c>
      <c r="G206" s="59">
        <v>0</v>
      </c>
      <c r="H206" s="59">
        <v>0</v>
      </c>
    </row>
    <row r="207" spans="1:8" ht="60" x14ac:dyDescent="0.3">
      <c r="A207" s="51"/>
      <c r="B207" s="58" t="s">
        <v>370</v>
      </c>
      <c r="C207" s="112"/>
      <c r="D207" s="71">
        <v>0</v>
      </c>
      <c r="E207" s="71">
        <v>0</v>
      </c>
      <c r="F207" s="71">
        <v>0</v>
      </c>
      <c r="G207" s="59">
        <v>0</v>
      </c>
      <c r="H207" s="59">
        <v>0</v>
      </c>
    </row>
    <row r="208" spans="1:8" ht="30" x14ac:dyDescent="0.3">
      <c r="A208" s="51"/>
      <c r="B208" s="72" t="s">
        <v>431</v>
      </c>
      <c r="C208" s="112">
        <f t="shared" ref="C208:H208" si="69">C209+C210</f>
        <v>0</v>
      </c>
      <c r="D208" s="112">
        <f t="shared" si="69"/>
        <v>87150</v>
      </c>
      <c r="E208" s="112">
        <f t="shared" si="69"/>
        <v>72010</v>
      </c>
      <c r="F208" s="112">
        <f t="shared" si="69"/>
        <v>61010</v>
      </c>
      <c r="G208" s="112">
        <f t="shared" si="69"/>
        <v>60990</v>
      </c>
      <c r="H208" s="112">
        <f t="shared" si="69"/>
        <v>11742</v>
      </c>
    </row>
    <row r="209" spans="1:8" x14ac:dyDescent="0.3">
      <c r="A209" s="57"/>
      <c r="B209" s="58" t="s">
        <v>368</v>
      </c>
      <c r="C209" s="112"/>
      <c r="D209" s="71">
        <v>87150</v>
      </c>
      <c r="E209" s="71">
        <v>72010</v>
      </c>
      <c r="F209" s="71">
        <v>61010</v>
      </c>
      <c r="G209" s="59">
        <v>60990</v>
      </c>
      <c r="H209" s="59">
        <v>11742</v>
      </c>
    </row>
    <row r="210" spans="1:8" ht="60" x14ac:dyDescent="0.3">
      <c r="A210" s="57"/>
      <c r="B210" s="58" t="s">
        <v>370</v>
      </c>
      <c r="C210" s="112"/>
      <c r="D210" s="71">
        <v>0</v>
      </c>
      <c r="E210" s="71">
        <v>0</v>
      </c>
      <c r="F210" s="71">
        <v>0</v>
      </c>
      <c r="G210" s="59">
        <v>0</v>
      </c>
      <c r="H210" s="59">
        <v>0</v>
      </c>
    </row>
    <row r="211" spans="1:8" ht="30" x14ac:dyDescent="0.3">
      <c r="A211" s="51"/>
      <c r="B211" s="58" t="s">
        <v>432</v>
      </c>
      <c r="C211" s="112"/>
      <c r="D211" s="71">
        <v>0</v>
      </c>
      <c r="E211" s="71">
        <v>0</v>
      </c>
      <c r="F211" s="71">
        <v>0</v>
      </c>
      <c r="G211" s="59">
        <v>0</v>
      </c>
      <c r="H211" s="59">
        <v>0</v>
      </c>
    </row>
    <row r="212" spans="1:8" x14ac:dyDescent="0.3">
      <c r="A212" s="57"/>
      <c r="B212" s="58" t="s">
        <v>509</v>
      </c>
      <c r="C212" s="112"/>
      <c r="D212" s="71">
        <v>0</v>
      </c>
      <c r="E212" s="71">
        <v>0</v>
      </c>
      <c r="F212" s="71">
        <v>0</v>
      </c>
      <c r="G212" s="59">
        <v>0</v>
      </c>
      <c r="H212" s="59">
        <v>0</v>
      </c>
    </row>
    <row r="213" spans="1:8" x14ac:dyDescent="0.3">
      <c r="A213" s="57"/>
      <c r="B213" s="60" t="s">
        <v>361</v>
      </c>
      <c r="C213" s="112"/>
      <c r="D213" s="71">
        <v>0</v>
      </c>
      <c r="E213" s="71">
        <v>0</v>
      </c>
      <c r="F213" s="71">
        <v>0</v>
      </c>
      <c r="G213" s="59">
        <v>-13065</v>
      </c>
      <c r="H213" s="59">
        <v>-251</v>
      </c>
    </row>
    <row r="214" spans="1:8" ht="16.5" customHeight="1" x14ac:dyDescent="0.3">
      <c r="A214" s="57" t="s">
        <v>433</v>
      </c>
      <c r="B214" s="87" t="s">
        <v>434</v>
      </c>
      <c r="C214" s="112">
        <f>+C215+C216+C217</f>
        <v>0</v>
      </c>
      <c r="D214" s="112">
        <f t="shared" ref="D214:H214" si="70">+D215+D216+D217</f>
        <v>3190000</v>
      </c>
      <c r="E214" s="112">
        <f t="shared" si="70"/>
        <v>2982000</v>
      </c>
      <c r="F214" s="112">
        <f t="shared" si="70"/>
        <v>972000</v>
      </c>
      <c r="G214" s="112">
        <f t="shared" si="70"/>
        <v>972000</v>
      </c>
      <c r="H214" s="112">
        <f t="shared" si="70"/>
        <v>178629</v>
      </c>
    </row>
    <row r="215" spans="1:8" x14ac:dyDescent="0.3">
      <c r="A215" s="57"/>
      <c r="B215" s="83" t="s">
        <v>416</v>
      </c>
      <c r="C215" s="112"/>
      <c r="D215" s="71">
        <v>3190000</v>
      </c>
      <c r="E215" s="71">
        <v>2982000</v>
      </c>
      <c r="F215" s="71">
        <v>972000</v>
      </c>
      <c r="G215" s="59">
        <v>972000</v>
      </c>
      <c r="H215" s="59">
        <v>178629</v>
      </c>
    </row>
    <row r="216" spans="1:8" ht="30" x14ac:dyDescent="0.3">
      <c r="A216" s="57"/>
      <c r="B216" s="83" t="s">
        <v>426</v>
      </c>
      <c r="C216" s="112"/>
      <c r="D216" s="71">
        <v>0</v>
      </c>
      <c r="E216" s="71">
        <v>0</v>
      </c>
      <c r="F216" s="71">
        <v>0</v>
      </c>
      <c r="G216" s="59">
        <v>0</v>
      </c>
      <c r="H216" s="59">
        <v>0</v>
      </c>
    </row>
    <row r="217" spans="1:8" ht="60" x14ac:dyDescent="0.3">
      <c r="A217" s="57"/>
      <c r="B217" s="83" t="s">
        <v>370</v>
      </c>
      <c r="C217" s="112"/>
      <c r="D217" s="71">
        <v>0</v>
      </c>
      <c r="E217" s="71">
        <v>0</v>
      </c>
      <c r="F217" s="71">
        <v>0</v>
      </c>
      <c r="G217" s="59">
        <v>0</v>
      </c>
      <c r="H217" s="59">
        <v>0</v>
      </c>
    </row>
    <row r="218" spans="1:8" x14ac:dyDescent="0.3">
      <c r="A218" s="57"/>
      <c r="B218" s="60" t="s">
        <v>361</v>
      </c>
      <c r="C218" s="112"/>
      <c r="D218" s="71">
        <v>0</v>
      </c>
      <c r="E218" s="71">
        <v>0</v>
      </c>
      <c r="F218" s="71">
        <v>0</v>
      </c>
      <c r="G218" s="59">
        <v>-46440</v>
      </c>
      <c r="H218" s="59">
        <v>-644</v>
      </c>
    </row>
    <row r="219" spans="1:8" x14ac:dyDescent="0.3">
      <c r="A219" s="57" t="s">
        <v>435</v>
      </c>
      <c r="B219" s="55" t="s">
        <v>436</v>
      </c>
      <c r="C219" s="112">
        <f t="shared" ref="C219:H219" si="71">C220+C221</f>
        <v>0</v>
      </c>
      <c r="D219" s="112">
        <f t="shared" si="71"/>
        <v>1887000</v>
      </c>
      <c r="E219" s="112">
        <f t="shared" si="71"/>
        <v>1897000</v>
      </c>
      <c r="F219" s="112">
        <f t="shared" si="71"/>
        <v>960000</v>
      </c>
      <c r="G219" s="112">
        <f t="shared" si="71"/>
        <v>959997</v>
      </c>
      <c r="H219" s="112">
        <f t="shared" si="71"/>
        <v>125627</v>
      </c>
    </row>
    <row r="220" spans="1:8" x14ac:dyDescent="0.3">
      <c r="A220" s="57"/>
      <c r="B220" s="89" t="s">
        <v>368</v>
      </c>
      <c r="C220" s="112"/>
      <c r="D220" s="71">
        <v>1887000</v>
      </c>
      <c r="E220" s="71">
        <v>1897000</v>
      </c>
      <c r="F220" s="71">
        <v>960000</v>
      </c>
      <c r="G220" s="75">
        <v>959997</v>
      </c>
      <c r="H220" s="75">
        <v>125627</v>
      </c>
    </row>
    <row r="221" spans="1:8" ht="60" x14ac:dyDescent="0.3">
      <c r="A221" s="57"/>
      <c r="B221" s="89" t="s">
        <v>370</v>
      </c>
      <c r="C221" s="112"/>
      <c r="D221" s="71">
        <v>0</v>
      </c>
      <c r="E221" s="71">
        <v>0</v>
      </c>
      <c r="F221" s="71">
        <v>0</v>
      </c>
      <c r="G221" s="75">
        <v>0</v>
      </c>
      <c r="H221" s="75">
        <v>0</v>
      </c>
    </row>
    <row r="222" spans="1:8" x14ac:dyDescent="0.3">
      <c r="A222" s="57"/>
      <c r="B222" s="60" t="s">
        <v>361</v>
      </c>
      <c r="C222" s="112"/>
      <c r="D222" s="71">
        <v>0</v>
      </c>
      <c r="E222" s="71">
        <v>0</v>
      </c>
      <c r="F222" s="71">
        <v>0</v>
      </c>
      <c r="G222" s="75">
        <v>-3062</v>
      </c>
      <c r="H222" s="75">
        <v>0</v>
      </c>
    </row>
    <row r="223" spans="1:8" x14ac:dyDescent="0.3">
      <c r="A223" s="57" t="s">
        <v>437</v>
      </c>
      <c r="B223" s="55" t="s">
        <v>438</v>
      </c>
      <c r="C223" s="111">
        <f>+C224+C242</f>
        <v>0</v>
      </c>
      <c r="D223" s="111">
        <f t="shared" ref="D223:H223" si="72">+D224+D242</f>
        <v>234954820</v>
      </c>
      <c r="E223" s="111">
        <f t="shared" si="72"/>
        <v>228276520</v>
      </c>
      <c r="F223" s="111">
        <f t="shared" si="72"/>
        <v>147193520</v>
      </c>
      <c r="G223" s="111">
        <f t="shared" si="72"/>
        <v>147134917</v>
      </c>
      <c r="H223" s="111">
        <f t="shared" si="72"/>
        <v>26994165</v>
      </c>
    </row>
    <row r="224" spans="1:8" x14ac:dyDescent="0.3">
      <c r="A224" s="57" t="s">
        <v>439</v>
      </c>
      <c r="B224" s="55" t="s">
        <v>440</v>
      </c>
      <c r="C224" s="112">
        <f>C225+C228+C229+C230+C231+C234+C237+C240</f>
        <v>0</v>
      </c>
      <c r="D224" s="112">
        <f t="shared" ref="D224:H224" si="73">D225+D228+D229+D230+D231+D234+D237+D240</f>
        <v>234954820</v>
      </c>
      <c r="E224" s="112">
        <f t="shared" si="73"/>
        <v>228276520</v>
      </c>
      <c r="F224" s="112">
        <f t="shared" si="73"/>
        <v>147193520</v>
      </c>
      <c r="G224" s="112">
        <f t="shared" si="73"/>
        <v>147134917</v>
      </c>
      <c r="H224" s="112">
        <f t="shared" si="73"/>
        <v>26994165</v>
      </c>
    </row>
    <row r="225" spans="1:8" x14ac:dyDescent="0.3">
      <c r="A225" s="57"/>
      <c r="B225" s="58" t="s">
        <v>513</v>
      </c>
      <c r="C225" s="112">
        <f>C226+C227</f>
        <v>0</v>
      </c>
      <c r="D225" s="151">
        <v>221769900</v>
      </c>
      <c r="E225" s="151">
        <v>215587900</v>
      </c>
      <c r="F225" s="151">
        <v>138815900</v>
      </c>
      <c r="G225" s="151">
        <f>G226+G227</f>
        <v>138815504</v>
      </c>
      <c r="H225" s="151">
        <f>H226+H227</f>
        <v>25509544</v>
      </c>
    </row>
    <row r="226" spans="1:8" x14ac:dyDescent="0.3">
      <c r="A226" s="57"/>
      <c r="B226" s="117" t="s">
        <v>514</v>
      </c>
      <c r="C226" s="112"/>
      <c r="D226" s="71"/>
      <c r="E226" s="71"/>
      <c r="F226" s="71"/>
      <c r="G226" s="59">
        <v>123529094</v>
      </c>
      <c r="H226" s="59">
        <v>22226613</v>
      </c>
    </row>
    <row r="227" spans="1:8" x14ac:dyDescent="0.3">
      <c r="A227" s="57"/>
      <c r="B227" s="117" t="s">
        <v>515</v>
      </c>
      <c r="C227" s="112"/>
      <c r="D227" s="71"/>
      <c r="E227" s="71"/>
      <c r="F227" s="71"/>
      <c r="G227" s="59">
        <v>15286410</v>
      </c>
      <c r="H227" s="59">
        <v>3282931</v>
      </c>
    </row>
    <row r="228" spans="1:8" ht="60" x14ac:dyDescent="0.3">
      <c r="A228" s="57"/>
      <c r="B228" s="58" t="s">
        <v>370</v>
      </c>
      <c r="C228" s="112"/>
      <c r="D228" s="71">
        <v>338110</v>
      </c>
      <c r="E228" s="71">
        <v>338110</v>
      </c>
      <c r="F228" s="71">
        <v>338110</v>
      </c>
      <c r="G228" s="59">
        <v>338075</v>
      </c>
      <c r="H228" s="59">
        <v>66182</v>
      </c>
    </row>
    <row r="229" spans="1:8" ht="30" x14ac:dyDescent="0.3">
      <c r="A229" s="57"/>
      <c r="B229" s="58" t="s">
        <v>444</v>
      </c>
      <c r="C229" s="112"/>
      <c r="D229" s="71">
        <v>0</v>
      </c>
      <c r="E229" s="71">
        <v>0</v>
      </c>
      <c r="F229" s="71">
        <v>0</v>
      </c>
      <c r="G229" s="59">
        <v>0</v>
      </c>
      <c r="H229" s="59">
        <v>0</v>
      </c>
    </row>
    <row r="230" spans="1:8" x14ac:dyDescent="0.3">
      <c r="A230" s="57"/>
      <c r="B230" s="72" t="s">
        <v>445</v>
      </c>
      <c r="C230" s="112"/>
      <c r="D230" s="71">
        <v>11016000</v>
      </c>
      <c r="E230" s="71">
        <v>10489750</v>
      </c>
      <c r="F230" s="71">
        <v>6601750</v>
      </c>
      <c r="G230" s="59">
        <v>6543578</v>
      </c>
      <c r="H230" s="59">
        <v>1133319</v>
      </c>
    </row>
    <row r="231" spans="1:8" ht="45" x14ac:dyDescent="0.3">
      <c r="A231" s="57"/>
      <c r="B231" s="58" t="s">
        <v>441</v>
      </c>
      <c r="C231" s="112">
        <f t="shared" ref="C231:H231" si="74">C232+C233</f>
        <v>0</v>
      </c>
      <c r="D231" s="112">
        <f t="shared" si="74"/>
        <v>0</v>
      </c>
      <c r="E231" s="112">
        <f t="shared" si="74"/>
        <v>0</v>
      </c>
      <c r="F231" s="112">
        <f t="shared" si="74"/>
        <v>0</v>
      </c>
      <c r="G231" s="112">
        <f t="shared" si="74"/>
        <v>0</v>
      </c>
      <c r="H231" s="112">
        <f t="shared" si="74"/>
        <v>0</v>
      </c>
    </row>
    <row r="232" spans="1:8" x14ac:dyDescent="0.3">
      <c r="A232" s="57"/>
      <c r="B232" s="58" t="s">
        <v>372</v>
      </c>
      <c r="C232" s="112"/>
      <c r="D232" s="71">
        <v>0</v>
      </c>
      <c r="E232" s="71">
        <v>0</v>
      </c>
      <c r="F232" s="71">
        <v>0</v>
      </c>
      <c r="G232" s="59">
        <v>0</v>
      </c>
      <c r="H232" s="59">
        <v>0</v>
      </c>
    </row>
    <row r="233" spans="1:8" ht="60" x14ac:dyDescent="0.3">
      <c r="A233" s="57"/>
      <c r="B233" s="58" t="s">
        <v>370</v>
      </c>
      <c r="C233" s="112"/>
      <c r="D233" s="71">
        <v>0</v>
      </c>
      <c r="E233" s="71">
        <v>0</v>
      </c>
      <c r="F233" s="71">
        <v>0</v>
      </c>
      <c r="G233" s="59">
        <v>0</v>
      </c>
      <c r="H233" s="59">
        <v>0</v>
      </c>
    </row>
    <row r="234" spans="1:8" ht="30" x14ac:dyDescent="0.3">
      <c r="B234" s="58" t="s">
        <v>442</v>
      </c>
      <c r="C234" s="112">
        <f>C235+C236</f>
        <v>0</v>
      </c>
      <c r="D234" s="112">
        <f t="shared" ref="D234:H234" si="75">D235+D236</f>
        <v>0</v>
      </c>
      <c r="E234" s="112">
        <f t="shared" si="75"/>
        <v>0</v>
      </c>
      <c r="F234" s="112">
        <f t="shared" si="75"/>
        <v>0</v>
      </c>
      <c r="G234" s="112">
        <f t="shared" si="75"/>
        <v>0</v>
      </c>
      <c r="H234" s="112">
        <f t="shared" si="75"/>
        <v>0</v>
      </c>
    </row>
    <row r="235" spans="1:8" x14ac:dyDescent="0.3">
      <c r="B235" s="58" t="s">
        <v>372</v>
      </c>
      <c r="C235" s="112"/>
      <c r="D235" s="71">
        <v>0</v>
      </c>
      <c r="E235" s="71">
        <v>0</v>
      </c>
      <c r="F235" s="71">
        <v>0</v>
      </c>
      <c r="G235" s="75">
        <v>0</v>
      </c>
      <c r="H235" s="75">
        <v>0</v>
      </c>
    </row>
    <row r="236" spans="1:8" ht="60" x14ac:dyDescent="0.3">
      <c r="B236" s="58" t="s">
        <v>370</v>
      </c>
      <c r="C236" s="112"/>
      <c r="D236" s="71">
        <v>0</v>
      </c>
      <c r="E236" s="71">
        <v>0</v>
      </c>
      <c r="F236" s="71">
        <v>0</v>
      </c>
      <c r="G236" s="75">
        <v>0</v>
      </c>
      <c r="H236" s="75">
        <v>0</v>
      </c>
    </row>
    <row r="237" spans="1:8" x14ac:dyDescent="0.3">
      <c r="B237" s="160" t="s">
        <v>443</v>
      </c>
      <c r="C237" s="112">
        <f t="shared" ref="C237:H237" si="76">C238+C239</f>
        <v>0</v>
      </c>
      <c r="D237" s="112">
        <f t="shared" si="76"/>
        <v>1830810</v>
      </c>
      <c r="E237" s="112">
        <f t="shared" si="76"/>
        <v>1860760</v>
      </c>
      <c r="F237" s="112">
        <f t="shared" si="76"/>
        <v>1437760</v>
      </c>
      <c r="G237" s="112">
        <f t="shared" si="76"/>
        <v>1437760</v>
      </c>
      <c r="H237" s="112">
        <f t="shared" si="76"/>
        <v>285120</v>
      </c>
    </row>
    <row r="238" spans="1:8" x14ac:dyDescent="0.3">
      <c r="B238" s="90" t="s">
        <v>372</v>
      </c>
      <c r="C238" s="112"/>
      <c r="D238" s="71">
        <v>1830810</v>
      </c>
      <c r="E238" s="71">
        <v>1860760</v>
      </c>
      <c r="F238" s="71">
        <v>1437760</v>
      </c>
      <c r="G238" s="59">
        <v>1437760</v>
      </c>
      <c r="H238" s="59">
        <v>285120</v>
      </c>
    </row>
    <row r="239" spans="1:8" ht="60" x14ac:dyDescent="0.3">
      <c r="B239" s="90" t="s">
        <v>370</v>
      </c>
      <c r="C239" s="112"/>
      <c r="D239" s="71">
        <v>0</v>
      </c>
      <c r="E239" s="71">
        <v>0</v>
      </c>
      <c r="F239" s="71">
        <v>0</v>
      </c>
      <c r="G239" s="59">
        <v>0</v>
      </c>
      <c r="H239" s="59">
        <v>0</v>
      </c>
    </row>
    <row r="240" spans="1:8" x14ac:dyDescent="0.3">
      <c r="B240" s="90" t="s">
        <v>510</v>
      </c>
      <c r="C240" s="112"/>
      <c r="D240" s="71">
        <v>0</v>
      </c>
      <c r="E240" s="71">
        <v>0</v>
      </c>
      <c r="F240" s="71">
        <v>0</v>
      </c>
      <c r="G240" s="59">
        <v>0</v>
      </c>
      <c r="H240" s="59">
        <v>0</v>
      </c>
    </row>
    <row r="241" spans="1:8" x14ac:dyDescent="0.3">
      <c r="B241" s="60" t="s">
        <v>361</v>
      </c>
      <c r="C241" s="112"/>
      <c r="D241" s="71">
        <v>0</v>
      </c>
      <c r="E241" s="71">
        <v>0</v>
      </c>
      <c r="F241" s="71">
        <v>0</v>
      </c>
      <c r="G241" s="59">
        <v>-287336</v>
      </c>
      <c r="H241" s="59">
        <v>-91976</v>
      </c>
    </row>
    <row r="242" spans="1:8" x14ac:dyDescent="0.3">
      <c r="A242" s="35" t="s">
        <v>446</v>
      </c>
      <c r="B242" s="55" t="s">
        <v>447</v>
      </c>
      <c r="C242" s="112">
        <f t="shared" ref="C242:H242" si="77">C243+C244+C245+C246</f>
        <v>0</v>
      </c>
      <c r="D242" s="112">
        <f t="shared" si="77"/>
        <v>0</v>
      </c>
      <c r="E242" s="112">
        <f t="shared" si="77"/>
        <v>0</v>
      </c>
      <c r="F242" s="112">
        <f t="shared" si="77"/>
        <v>0</v>
      </c>
      <c r="G242" s="112">
        <f t="shared" si="77"/>
        <v>0</v>
      </c>
      <c r="H242" s="112">
        <f t="shared" si="77"/>
        <v>0</v>
      </c>
    </row>
    <row r="243" spans="1:8" x14ac:dyDescent="0.3">
      <c r="B243" s="58" t="s">
        <v>368</v>
      </c>
      <c r="C243" s="112"/>
      <c r="D243" s="53">
        <v>0</v>
      </c>
      <c r="E243" s="53">
        <v>0</v>
      </c>
      <c r="F243" s="53">
        <v>0</v>
      </c>
      <c r="G243" s="59">
        <v>0</v>
      </c>
      <c r="H243" s="59">
        <v>0</v>
      </c>
    </row>
    <row r="244" spans="1:8" x14ac:dyDescent="0.3">
      <c r="B244" s="91" t="s">
        <v>448</v>
      </c>
      <c r="C244" s="112"/>
      <c r="D244" s="53">
        <v>0</v>
      </c>
      <c r="E244" s="53">
        <v>0</v>
      </c>
      <c r="F244" s="53">
        <v>0</v>
      </c>
      <c r="G244" s="59">
        <v>0</v>
      </c>
      <c r="H244" s="59">
        <v>0</v>
      </c>
    </row>
    <row r="245" spans="1:8" ht="60" x14ac:dyDescent="0.3">
      <c r="B245" s="91" t="s">
        <v>370</v>
      </c>
      <c r="C245" s="112"/>
      <c r="D245" s="53">
        <v>0</v>
      </c>
      <c r="E245" s="53">
        <v>0</v>
      </c>
      <c r="F245" s="53">
        <v>0</v>
      </c>
      <c r="G245" s="59">
        <v>0</v>
      </c>
      <c r="H245" s="59">
        <v>0</v>
      </c>
    </row>
    <row r="246" spans="1:8" x14ac:dyDescent="0.3">
      <c r="B246" s="91" t="s">
        <v>445</v>
      </c>
      <c r="C246" s="112"/>
      <c r="D246" s="53">
        <v>0</v>
      </c>
      <c r="E246" s="53">
        <v>0</v>
      </c>
      <c r="F246" s="53">
        <v>0</v>
      </c>
      <c r="G246" s="59">
        <v>0</v>
      </c>
      <c r="H246" s="59">
        <v>0</v>
      </c>
    </row>
    <row r="247" spans="1:8" x14ac:dyDescent="0.3">
      <c r="B247" s="60" t="s">
        <v>361</v>
      </c>
      <c r="C247" s="112"/>
      <c r="D247" s="53">
        <v>0</v>
      </c>
      <c r="E247" s="53">
        <v>0</v>
      </c>
      <c r="F247" s="53">
        <v>0</v>
      </c>
      <c r="G247" s="59">
        <v>0</v>
      </c>
      <c r="H247" s="59">
        <v>0</v>
      </c>
    </row>
    <row r="248" spans="1:8" x14ac:dyDescent="0.3">
      <c r="A248" s="35" t="s">
        <v>449</v>
      </c>
      <c r="B248" s="55" t="s">
        <v>450</v>
      </c>
      <c r="C248" s="112"/>
      <c r="D248" s="53">
        <v>5286000</v>
      </c>
      <c r="E248" s="53">
        <v>5460480</v>
      </c>
      <c r="F248" s="53">
        <v>2012480</v>
      </c>
      <c r="G248" s="65">
        <v>2012480</v>
      </c>
      <c r="H248" s="65">
        <v>345000</v>
      </c>
    </row>
    <row r="249" spans="1:8" x14ac:dyDescent="0.3">
      <c r="B249" s="60" t="s">
        <v>361</v>
      </c>
      <c r="C249" s="112"/>
      <c r="D249" s="71">
        <v>0</v>
      </c>
      <c r="E249" s="71">
        <v>0</v>
      </c>
      <c r="F249" s="71">
        <v>0</v>
      </c>
      <c r="G249" s="59">
        <v>-300</v>
      </c>
      <c r="H249" s="59">
        <v>0</v>
      </c>
    </row>
    <row r="250" spans="1:8" x14ac:dyDescent="0.3">
      <c r="A250" s="35" t="s">
        <v>451</v>
      </c>
      <c r="B250" s="55" t="s">
        <v>452</v>
      </c>
      <c r="C250" s="112"/>
      <c r="D250" s="53">
        <v>4909820</v>
      </c>
      <c r="E250" s="53">
        <v>4909820</v>
      </c>
      <c r="F250" s="53">
        <v>4909820</v>
      </c>
      <c r="G250" s="65">
        <v>4909375</v>
      </c>
      <c r="H250" s="65">
        <v>8611</v>
      </c>
    </row>
    <row r="251" spans="1:8" x14ac:dyDescent="0.3">
      <c r="B251" s="60" t="s">
        <v>361</v>
      </c>
      <c r="C251" s="112"/>
      <c r="D251" s="71">
        <v>0</v>
      </c>
      <c r="E251" s="71">
        <v>0</v>
      </c>
      <c r="F251" s="71">
        <v>0</v>
      </c>
      <c r="G251" s="59">
        <v>-164601</v>
      </c>
      <c r="H251" s="59">
        <v>-26076</v>
      </c>
    </row>
    <row r="252" spans="1:8" x14ac:dyDescent="0.3">
      <c r="B252" s="55" t="s">
        <v>453</v>
      </c>
      <c r="C252" s="112">
        <f>C87+C105+C141+C171+C175+C179+C191+C196+C201+C213+C218+C222+C241+C247+C249+C251</f>
        <v>0</v>
      </c>
      <c r="D252" s="112">
        <f t="shared" ref="D252:H252" si="78">D87+D105+D141+D171+D175+D179+D191+D196+D201+D213+D218+D222+D241+D247+D249+D251</f>
        <v>0</v>
      </c>
      <c r="E252" s="112">
        <f t="shared" si="78"/>
        <v>0</v>
      </c>
      <c r="F252" s="112">
        <f t="shared" si="78"/>
        <v>0</v>
      </c>
      <c r="G252" s="112">
        <f t="shared" si="78"/>
        <v>-619780</v>
      </c>
      <c r="H252" s="112">
        <f t="shared" si="78"/>
        <v>-126634</v>
      </c>
    </row>
    <row r="253" spans="1:8" ht="30" x14ac:dyDescent="0.3">
      <c r="A253" s="35" t="s">
        <v>224</v>
      </c>
      <c r="B253" s="55" t="s">
        <v>225</v>
      </c>
      <c r="C253" s="112">
        <f t="shared" ref="C253:H254" si="79">C254</f>
        <v>0</v>
      </c>
      <c r="D253" s="112">
        <f t="shared" si="79"/>
        <v>253231430</v>
      </c>
      <c r="E253" s="112">
        <f t="shared" si="79"/>
        <v>253231430</v>
      </c>
      <c r="F253" s="112">
        <f t="shared" si="79"/>
        <v>154488900</v>
      </c>
      <c r="G253" s="112">
        <f t="shared" si="79"/>
        <v>153687257</v>
      </c>
      <c r="H253" s="112">
        <f t="shared" si="79"/>
        <v>25228765</v>
      </c>
    </row>
    <row r="254" spans="1:8" x14ac:dyDescent="0.3">
      <c r="A254" s="35" t="s">
        <v>454</v>
      </c>
      <c r="B254" s="55" t="s">
        <v>455</v>
      </c>
      <c r="C254" s="112">
        <f>C255</f>
        <v>0</v>
      </c>
      <c r="D254" s="112">
        <f t="shared" si="79"/>
        <v>253231430</v>
      </c>
      <c r="E254" s="112">
        <f t="shared" si="79"/>
        <v>253231430</v>
      </c>
      <c r="F254" s="112">
        <f t="shared" si="79"/>
        <v>154488900</v>
      </c>
      <c r="G254" s="112">
        <f t="shared" si="79"/>
        <v>153687257</v>
      </c>
      <c r="H254" s="112">
        <f t="shared" si="79"/>
        <v>25228765</v>
      </c>
    </row>
    <row r="255" spans="1:8" ht="30" x14ac:dyDescent="0.3">
      <c r="A255" s="35" t="s">
        <v>456</v>
      </c>
      <c r="B255" s="55" t="s">
        <v>457</v>
      </c>
      <c r="C255" s="112">
        <f>C256+C257+C258+C259</f>
        <v>0</v>
      </c>
      <c r="D255" s="112">
        <f>D256+D257+D258+D259+D263</f>
        <v>253231430</v>
      </c>
      <c r="E255" s="112">
        <f t="shared" ref="E255:H255" si="80">E256+E257+E258+E259+E263</f>
        <v>253231430</v>
      </c>
      <c r="F255" s="112">
        <f t="shared" si="80"/>
        <v>154488900</v>
      </c>
      <c r="G255" s="112">
        <f t="shared" si="80"/>
        <v>153687257</v>
      </c>
      <c r="H255" s="112">
        <f t="shared" si="80"/>
        <v>25228765</v>
      </c>
    </row>
    <row r="256" spans="1:8" ht="30" x14ac:dyDescent="0.3">
      <c r="B256" s="60" t="s">
        <v>458</v>
      </c>
      <c r="C256" s="112"/>
      <c r="D256" s="71">
        <v>216911000</v>
      </c>
      <c r="E256" s="71">
        <v>216911000</v>
      </c>
      <c r="F256" s="71">
        <v>130588230</v>
      </c>
      <c r="G256" s="75">
        <v>129820346</v>
      </c>
      <c r="H256" s="75">
        <v>21010276</v>
      </c>
    </row>
    <row r="257" spans="1:8" ht="30" x14ac:dyDescent="0.3">
      <c r="B257" s="60" t="s">
        <v>459</v>
      </c>
      <c r="C257" s="112"/>
      <c r="D257" s="71">
        <v>1390000</v>
      </c>
      <c r="E257" s="71">
        <v>1390000</v>
      </c>
      <c r="F257" s="71">
        <v>1120210</v>
      </c>
      <c r="G257" s="75">
        <v>1119871</v>
      </c>
      <c r="H257" s="75">
        <v>169051</v>
      </c>
    </row>
    <row r="258" spans="1:8" ht="30" x14ac:dyDescent="0.3">
      <c r="B258" s="60" t="s">
        <v>460</v>
      </c>
      <c r="C258" s="112"/>
      <c r="D258" s="71">
        <v>560000</v>
      </c>
      <c r="E258" s="71">
        <v>560000</v>
      </c>
      <c r="F258" s="71">
        <v>390000</v>
      </c>
      <c r="G258" s="75">
        <v>384939</v>
      </c>
      <c r="H258" s="75">
        <v>65703</v>
      </c>
    </row>
    <row r="259" spans="1:8" ht="30" x14ac:dyDescent="0.3">
      <c r="B259" s="60" t="s">
        <v>461</v>
      </c>
      <c r="C259" s="112">
        <f t="shared" ref="C259:H259" si="81">C260+C261+C262</f>
        <v>0</v>
      </c>
      <c r="D259" s="112">
        <f t="shared" si="81"/>
        <v>31040000</v>
      </c>
      <c r="E259" s="112">
        <f t="shared" si="81"/>
        <v>31040000</v>
      </c>
      <c r="F259" s="112">
        <f t="shared" si="81"/>
        <v>19060030</v>
      </c>
      <c r="G259" s="112">
        <f t="shared" si="81"/>
        <v>19037872</v>
      </c>
      <c r="H259" s="112">
        <f t="shared" si="81"/>
        <v>3324356</v>
      </c>
    </row>
    <row r="260" spans="1:8" ht="75" x14ac:dyDescent="0.3">
      <c r="B260" s="60" t="s">
        <v>462</v>
      </c>
      <c r="C260" s="112"/>
      <c r="D260" s="71">
        <v>9080000</v>
      </c>
      <c r="E260" s="71">
        <v>9080000</v>
      </c>
      <c r="F260" s="71">
        <v>5875880</v>
      </c>
      <c r="G260" s="75">
        <v>5868296</v>
      </c>
      <c r="H260" s="75">
        <v>979637</v>
      </c>
    </row>
    <row r="261" spans="1:8" ht="75" x14ac:dyDescent="0.3">
      <c r="B261" s="60" t="s">
        <v>463</v>
      </c>
      <c r="C261" s="112"/>
      <c r="D261" s="71">
        <v>9090000</v>
      </c>
      <c r="E261" s="71">
        <v>9090000</v>
      </c>
      <c r="F261" s="71">
        <v>5880000</v>
      </c>
      <c r="G261" s="75">
        <v>5868652</v>
      </c>
      <c r="H261" s="75">
        <v>986656</v>
      </c>
    </row>
    <row r="262" spans="1:8" ht="60" x14ac:dyDescent="0.3">
      <c r="B262" s="60" t="s">
        <v>464</v>
      </c>
      <c r="C262" s="112"/>
      <c r="D262" s="71">
        <v>12870000</v>
      </c>
      <c r="E262" s="71">
        <v>12870000</v>
      </c>
      <c r="F262" s="71">
        <v>7304150</v>
      </c>
      <c r="G262" s="75">
        <v>7300924</v>
      </c>
      <c r="H262" s="75">
        <v>1358063</v>
      </c>
    </row>
    <row r="263" spans="1:8" ht="120" x14ac:dyDescent="0.3">
      <c r="B263" s="60" t="s">
        <v>517</v>
      </c>
      <c r="C263" s="112"/>
      <c r="D263" s="71">
        <v>3330430</v>
      </c>
      <c r="E263" s="71">
        <v>3330430</v>
      </c>
      <c r="F263" s="71">
        <v>3330430</v>
      </c>
      <c r="G263" s="75">
        <v>3324229</v>
      </c>
      <c r="H263" s="75">
        <v>659379</v>
      </c>
    </row>
    <row r="264" spans="1:8" x14ac:dyDescent="0.3">
      <c r="A264" s="35" t="s">
        <v>465</v>
      </c>
      <c r="B264" s="92" t="s">
        <v>466</v>
      </c>
      <c r="C264" s="114">
        <f>+C265</f>
        <v>0</v>
      </c>
      <c r="D264" s="114">
        <f t="shared" ref="D264:H266" si="82">+D265</f>
        <v>69128000</v>
      </c>
      <c r="E264" s="114">
        <f t="shared" si="82"/>
        <v>69128000</v>
      </c>
      <c r="F264" s="114">
        <f t="shared" si="82"/>
        <v>41592380</v>
      </c>
      <c r="G264" s="114">
        <f t="shared" si="82"/>
        <v>39888686</v>
      </c>
      <c r="H264" s="114">
        <f t="shared" si="82"/>
        <v>288550</v>
      </c>
    </row>
    <row r="265" spans="1:8" x14ac:dyDescent="0.3">
      <c r="A265" s="35" t="s">
        <v>467</v>
      </c>
      <c r="B265" s="92" t="s">
        <v>217</v>
      </c>
      <c r="C265" s="114">
        <f>+C266</f>
        <v>0</v>
      </c>
      <c r="D265" s="114">
        <f t="shared" si="82"/>
        <v>69128000</v>
      </c>
      <c r="E265" s="114">
        <f t="shared" si="82"/>
        <v>69128000</v>
      </c>
      <c r="F265" s="114">
        <f t="shared" si="82"/>
        <v>41592380</v>
      </c>
      <c r="G265" s="114">
        <f t="shared" si="82"/>
        <v>39888686</v>
      </c>
      <c r="H265" s="114">
        <f t="shared" si="82"/>
        <v>288550</v>
      </c>
    </row>
    <row r="266" spans="1:8" x14ac:dyDescent="0.3">
      <c r="A266" s="35" t="s">
        <v>468</v>
      </c>
      <c r="B266" s="55" t="s">
        <v>469</v>
      </c>
      <c r="C266" s="114">
        <f>+C267</f>
        <v>0</v>
      </c>
      <c r="D266" s="114">
        <f t="shared" si="82"/>
        <v>69128000</v>
      </c>
      <c r="E266" s="114">
        <f t="shared" si="82"/>
        <v>69128000</v>
      </c>
      <c r="F266" s="114">
        <f t="shared" si="82"/>
        <v>41592380</v>
      </c>
      <c r="G266" s="114">
        <f t="shared" si="82"/>
        <v>39888686</v>
      </c>
      <c r="H266" s="114">
        <f t="shared" si="82"/>
        <v>288550</v>
      </c>
    </row>
    <row r="267" spans="1:8" x14ac:dyDescent="0.3">
      <c r="A267" s="35" t="s">
        <v>470</v>
      </c>
      <c r="B267" s="92" t="s">
        <v>471</v>
      </c>
      <c r="C267" s="111">
        <f t="shared" ref="C267:H267" si="83">C268</f>
        <v>0</v>
      </c>
      <c r="D267" s="111">
        <f t="shared" si="83"/>
        <v>69128000</v>
      </c>
      <c r="E267" s="111">
        <f t="shared" si="83"/>
        <v>69128000</v>
      </c>
      <c r="F267" s="111">
        <f t="shared" si="83"/>
        <v>41592380</v>
      </c>
      <c r="G267" s="111">
        <f t="shared" si="83"/>
        <v>39888686</v>
      </c>
      <c r="H267" s="111">
        <f t="shared" si="83"/>
        <v>288550</v>
      </c>
    </row>
    <row r="268" spans="1:8" x14ac:dyDescent="0.3">
      <c r="A268" s="35" t="s">
        <v>472</v>
      </c>
      <c r="B268" s="92" t="s">
        <v>473</v>
      </c>
      <c r="C268" s="111">
        <f t="shared" ref="C268:H268" si="84">C270+C272+C274</f>
        <v>0</v>
      </c>
      <c r="D268" s="111">
        <f t="shared" si="84"/>
        <v>69128000</v>
      </c>
      <c r="E268" s="111">
        <f t="shared" si="84"/>
        <v>69128000</v>
      </c>
      <c r="F268" s="111">
        <f t="shared" si="84"/>
        <v>41592380</v>
      </c>
      <c r="G268" s="111">
        <f t="shared" si="84"/>
        <v>39888686</v>
      </c>
      <c r="H268" s="111">
        <f t="shared" si="84"/>
        <v>288550</v>
      </c>
    </row>
    <row r="269" spans="1:8" x14ac:dyDescent="0.3">
      <c r="A269" s="35" t="s">
        <v>474</v>
      </c>
      <c r="B269" s="92" t="s">
        <v>475</v>
      </c>
      <c r="C269" s="111">
        <f t="shared" ref="C269:H269" si="85">C270</f>
        <v>0</v>
      </c>
      <c r="D269" s="111">
        <f t="shared" si="85"/>
        <v>39235000</v>
      </c>
      <c r="E269" s="111">
        <f t="shared" si="85"/>
        <v>39235000</v>
      </c>
      <c r="F269" s="111">
        <f t="shared" si="85"/>
        <v>25714380</v>
      </c>
      <c r="G269" s="111">
        <f t="shared" si="85"/>
        <v>24482748</v>
      </c>
      <c r="H269" s="111">
        <f t="shared" si="85"/>
        <v>34235</v>
      </c>
    </row>
    <row r="270" spans="1:8" x14ac:dyDescent="0.3">
      <c r="A270" s="35" t="s">
        <v>476</v>
      </c>
      <c r="B270" s="93" t="s">
        <v>518</v>
      </c>
      <c r="C270" s="112"/>
      <c r="D270" s="53">
        <v>39235000</v>
      </c>
      <c r="E270" s="53">
        <v>39235000</v>
      </c>
      <c r="F270" s="53">
        <v>25714380</v>
      </c>
      <c r="G270" s="59">
        <v>24482748</v>
      </c>
      <c r="H270" s="59">
        <v>34235</v>
      </c>
    </row>
    <row r="271" spans="1:8" s="156" customFormat="1" x14ac:dyDescent="0.3">
      <c r="A271" s="124"/>
      <c r="B271" s="125" t="s">
        <v>519</v>
      </c>
      <c r="C271" s="121"/>
      <c r="D271" s="122"/>
      <c r="E271" s="122"/>
      <c r="F271" s="122"/>
      <c r="G271" s="123">
        <v>248918</v>
      </c>
      <c r="H271" s="123">
        <v>34235</v>
      </c>
    </row>
    <row r="272" spans="1:8" s="156" customFormat="1" x14ac:dyDescent="0.3">
      <c r="A272" s="161" t="s">
        <v>477</v>
      </c>
      <c r="B272" s="162" t="s">
        <v>520</v>
      </c>
      <c r="C272" s="155"/>
      <c r="D272" s="158">
        <v>29893000</v>
      </c>
      <c r="E272" s="158">
        <v>29893000</v>
      </c>
      <c r="F272" s="158">
        <v>15878000</v>
      </c>
      <c r="G272" s="159">
        <v>15406282</v>
      </c>
      <c r="H272" s="159">
        <v>254315</v>
      </c>
    </row>
    <row r="273" spans="1:8" s="156" customFormat="1" x14ac:dyDescent="0.3">
      <c r="A273" s="124"/>
      <c r="B273" s="125" t="s">
        <v>519</v>
      </c>
      <c r="C273" s="121"/>
      <c r="D273" s="122"/>
      <c r="E273" s="122"/>
      <c r="F273" s="122"/>
      <c r="G273" s="123">
        <v>1032696</v>
      </c>
      <c r="H273" s="123">
        <v>254315</v>
      </c>
    </row>
    <row r="274" spans="1:8" x14ac:dyDescent="0.3">
      <c r="B274" s="64" t="s">
        <v>478</v>
      </c>
      <c r="C274" s="112"/>
      <c r="D274" s="53">
        <v>0</v>
      </c>
      <c r="E274" s="53">
        <v>0</v>
      </c>
      <c r="F274" s="53">
        <v>0</v>
      </c>
      <c r="G274" s="59">
        <v>-344</v>
      </c>
      <c r="H274" s="59">
        <v>0</v>
      </c>
    </row>
    <row r="275" spans="1:8" ht="30" x14ac:dyDescent="0.3">
      <c r="A275" s="35" t="s">
        <v>228</v>
      </c>
      <c r="B275" s="94" t="s">
        <v>229</v>
      </c>
      <c r="C275" s="116">
        <f>C280+C276</f>
        <v>0</v>
      </c>
      <c r="D275" s="116">
        <f t="shared" ref="D275:H275" si="86">D280+D276</f>
        <v>0</v>
      </c>
      <c r="E275" s="116">
        <f t="shared" si="86"/>
        <v>0</v>
      </c>
      <c r="F275" s="116">
        <f t="shared" si="86"/>
        <v>0</v>
      </c>
      <c r="G275" s="116">
        <f t="shared" si="86"/>
        <v>0</v>
      </c>
      <c r="H275" s="116">
        <f t="shared" si="86"/>
        <v>0</v>
      </c>
    </row>
    <row r="276" spans="1:8" x14ac:dyDescent="0.3">
      <c r="A276" s="35" t="s">
        <v>479</v>
      </c>
      <c r="B276" s="94" t="s">
        <v>480</v>
      </c>
      <c r="C276" s="116">
        <f>C277+C278+C279</f>
        <v>0</v>
      </c>
      <c r="D276" s="116">
        <f t="shared" ref="D276:H276" si="87">D277+D278+D279</f>
        <v>0</v>
      </c>
      <c r="E276" s="116">
        <f t="shared" si="87"/>
        <v>0</v>
      </c>
      <c r="F276" s="116">
        <f t="shared" si="87"/>
        <v>0</v>
      </c>
      <c r="G276" s="116">
        <f t="shared" si="87"/>
        <v>0</v>
      </c>
      <c r="H276" s="116">
        <f t="shared" si="87"/>
        <v>0</v>
      </c>
    </row>
    <row r="277" spans="1:8" x14ac:dyDescent="0.3">
      <c r="A277" s="35" t="s">
        <v>481</v>
      </c>
      <c r="B277" s="94" t="s">
        <v>482</v>
      </c>
      <c r="C277" s="116"/>
      <c r="D277" s="53">
        <v>0</v>
      </c>
      <c r="E277" s="53">
        <v>0</v>
      </c>
      <c r="F277" s="53">
        <v>0</v>
      </c>
      <c r="G277" s="65">
        <v>0</v>
      </c>
      <c r="H277" s="65">
        <v>0</v>
      </c>
    </row>
    <row r="278" spans="1:8" x14ac:dyDescent="0.3">
      <c r="A278" s="35" t="s">
        <v>483</v>
      </c>
      <c r="B278" s="94" t="s">
        <v>484</v>
      </c>
      <c r="C278" s="116"/>
      <c r="D278" s="53">
        <v>0</v>
      </c>
      <c r="E278" s="53">
        <v>0</v>
      </c>
      <c r="F278" s="53">
        <v>0</v>
      </c>
      <c r="G278" s="65">
        <v>0</v>
      </c>
      <c r="H278" s="65">
        <v>0</v>
      </c>
    </row>
    <row r="279" spans="1:8" x14ac:dyDescent="0.3">
      <c r="A279" s="35" t="s">
        <v>485</v>
      </c>
      <c r="B279" s="94" t="s">
        <v>486</v>
      </c>
      <c r="C279" s="116"/>
      <c r="D279" s="53">
        <v>0</v>
      </c>
      <c r="E279" s="53">
        <v>0</v>
      </c>
      <c r="F279" s="53">
        <v>0</v>
      </c>
      <c r="G279" s="65">
        <v>0</v>
      </c>
      <c r="H279" s="65">
        <v>0</v>
      </c>
    </row>
    <row r="280" spans="1:8" x14ac:dyDescent="0.3">
      <c r="A280" s="35" t="s">
        <v>487</v>
      </c>
      <c r="B280" s="94" t="s">
        <v>516</v>
      </c>
      <c r="C280" s="116">
        <f>C281+C282+C283</f>
        <v>0</v>
      </c>
      <c r="D280" s="116">
        <f t="shared" ref="D280:H280" si="88">D281+D282+D283</f>
        <v>0</v>
      </c>
      <c r="E280" s="116">
        <f t="shared" si="88"/>
        <v>0</v>
      </c>
      <c r="F280" s="116">
        <f t="shared" si="88"/>
        <v>0</v>
      </c>
      <c r="G280" s="116">
        <f t="shared" si="88"/>
        <v>0</v>
      </c>
      <c r="H280" s="116">
        <f t="shared" si="88"/>
        <v>0</v>
      </c>
    </row>
    <row r="281" spans="1:8" x14ac:dyDescent="0.3">
      <c r="A281" s="35" t="s">
        <v>488</v>
      </c>
      <c r="B281" s="95" t="s">
        <v>489</v>
      </c>
      <c r="C281" s="88"/>
      <c r="D281" s="53">
        <v>0</v>
      </c>
      <c r="E281" s="53">
        <v>0</v>
      </c>
      <c r="F281" s="53">
        <v>0</v>
      </c>
      <c r="G281" s="59">
        <v>0</v>
      </c>
      <c r="H281" s="59">
        <v>0</v>
      </c>
    </row>
    <row r="282" spans="1:8" x14ac:dyDescent="0.3">
      <c r="A282" s="35" t="s">
        <v>490</v>
      </c>
      <c r="B282" s="95" t="s">
        <v>491</v>
      </c>
      <c r="C282" s="88"/>
      <c r="D282" s="53">
        <v>0</v>
      </c>
      <c r="E282" s="53">
        <v>0</v>
      </c>
      <c r="F282" s="53">
        <v>0</v>
      </c>
      <c r="G282" s="59">
        <v>0</v>
      </c>
      <c r="H282" s="59">
        <v>0</v>
      </c>
    </row>
    <row r="283" spans="1:8" x14ac:dyDescent="0.3">
      <c r="A283" s="35" t="s">
        <v>492</v>
      </c>
      <c r="B283" s="95" t="s">
        <v>486</v>
      </c>
      <c r="C283" s="88"/>
      <c r="D283" s="53">
        <v>0</v>
      </c>
      <c r="E283" s="53">
        <v>0</v>
      </c>
      <c r="F283" s="53">
        <v>0</v>
      </c>
      <c r="G283" s="59">
        <v>0</v>
      </c>
      <c r="H283" s="59">
        <v>0</v>
      </c>
    </row>
    <row r="284" spans="1:8" x14ac:dyDescent="0.3">
      <c r="A284" s="35" t="s">
        <v>493</v>
      </c>
      <c r="B284" s="94" t="s">
        <v>494</v>
      </c>
      <c r="C284" s="116">
        <f>C285</f>
        <v>0</v>
      </c>
      <c r="D284" s="116">
        <f t="shared" ref="D284:H285" si="89">D285</f>
        <v>0</v>
      </c>
      <c r="E284" s="116">
        <f t="shared" si="89"/>
        <v>0</v>
      </c>
      <c r="F284" s="116">
        <f t="shared" si="89"/>
        <v>0</v>
      </c>
      <c r="G284" s="116">
        <f t="shared" si="89"/>
        <v>0</v>
      </c>
      <c r="H284" s="116">
        <f t="shared" si="89"/>
        <v>0</v>
      </c>
    </row>
    <row r="285" spans="1:8" x14ac:dyDescent="0.3">
      <c r="A285" s="35" t="s">
        <v>495</v>
      </c>
      <c r="B285" s="94" t="s">
        <v>217</v>
      </c>
      <c r="C285" s="116">
        <f>C286</f>
        <v>0</v>
      </c>
      <c r="D285" s="116">
        <f t="shared" si="89"/>
        <v>0</v>
      </c>
      <c r="E285" s="116">
        <f t="shared" si="89"/>
        <v>0</v>
      </c>
      <c r="F285" s="116">
        <f t="shared" si="89"/>
        <v>0</v>
      </c>
      <c r="G285" s="116">
        <f t="shared" si="89"/>
        <v>0</v>
      </c>
      <c r="H285" s="116">
        <f t="shared" si="89"/>
        <v>0</v>
      </c>
    </row>
    <row r="286" spans="1:8" ht="30" x14ac:dyDescent="0.3">
      <c r="A286" s="35" t="s">
        <v>496</v>
      </c>
      <c r="B286" s="94" t="s">
        <v>229</v>
      </c>
      <c r="C286" s="116">
        <f>C289</f>
        <v>0</v>
      </c>
      <c r="D286" s="116">
        <f t="shared" ref="D286:H286" si="90">D289</f>
        <v>0</v>
      </c>
      <c r="E286" s="116">
        <f t="shared" si="90"/>
        <v>0</v>
      </c>
      <c r="F286" s="116">
        <f t="shared" si="90"/>
        <v>0</v>
      </c>
      <c r="G286" s="116">
        <f t="shared" si="90"/>
        <v>0</v>
      </c>
      <c r="H286" s="116">
        <f t="shared" si="90"/>
        <v>0</v>
      </c>
    </row>
    <row r="287" spans="1:8" x14ac:dyDescent="0.3">
      <c r="A287" s="35" t="s">
        <v>497</v>
      </c>
      <c r="B287" s="94" t="s">
        <v>242</v>
      </c>
      <c r="C287" s="116">
        <f t="shared" ref="C287:H292" si="91">C288</f>
        <v>0</v>
      </c>
      <c r="D287" s="116">
        <f t="shared" si="91"/>
        <v>0</v>
      </c>
      <c r="E287" s="116">
        <f t="shared" si="91"/>
        <v>0</v>
      </c>
      <c r="F287" s="116">
        <f t="shared" si="91"/>
        <v>0</v>
      </c>
      <c r="G287" s="116">
        <f t="shared" si="91"/>
        <v>0</v>
      </c>
      <c r="H287" s="116">
        <f t="shared" si="91"/>
        <v>0</v>
      </c>
    </row>
    <row r="288" spans="1:8" x14ac:dyDescent="0.3">
      <c r="A288" s="35" t="s">
        <v>498</v>
      </c>
      <c r="B288" s="94" t="s">
        <v>217</v>
      </c>
      <c r="C288" s="116">
        <f t="shared" si="91"/>
        <v>0</v>
      </c>
      <c r="D288" s="116">
        <f t="shared" si="91"/>
        <v>0</v>
      </c>
      <c r="E288" s="116">
        <f t="shared" si="91"/>
        <v>0</v>
      </c>
      <c r="F288" s="116">
        <f t="shared" si="91"/>
        <v>0</v>
      </c>
      <c r="G288" s="116">
        <f t="shared" si="91"/>
        <v>0</v>
      </c>
      <c r="H288" s="116">
        <f t="shared" si="91"/>
        <v>0</v>
      </c>
    </row>
    <row r="289" spans="1:8" ht="30" x14ac:dyDescent="0.3">
      <c r="A289" s="35" t="s">
        <v>499</v>
      </c>
      <c r="B289" s="95" t="s">
        <v>229</v>
      </c>
      <c r="C289" s="116">
        <f t="shared" si="91"/>
        <v>0</v>
      </c>
      <c r="D289" s="116">
        <f t="shared" si="91"/>
        <v>0</v>
      </c>
      <c r="E289" s="116">
        <f t="shared" si="91"/>
        <v>0</v>
      </c>
      <c r="F289" s="116">
        <f t="shared" si="91"/>
        <v>0</v>
      </c>
      <c r="G289" s="116">
        <f t="shared" si="91"/>
        <v>0</v>
      </c>
      <c r="H289" s="116">
        <f t="shared" si="91"/>
        <v>0</v>
      </c>
    </row>
    <row r="290" spans="1:8" x14ac:dyDescent="0.3">
      <c r="A290" s="35" t="s">
        <v>500</v>
      </c>
      <c r="B290" s="94" t="s">
        <v>516</v>
      </c>
      <c r="C290" s="116">
        <f t="shared" si="91"/>
        <v>0</v>
      </c>
      <c r="D290" s="116">
        <f t="shared" si="91"/>
        <v>0</v>
      </c>
      <c r="E290" s="116">
        <f t="shared" si="91"/>
        <v>0</v>
      </c>
      <c r="F290" s="116">
        <f t="shared" si="91"/>
        <v>0</v>
      </c>
      <c r="G290" s="116">
        <f t="shared" si="91"/>
        <v>0</v>
      </c>
      <c r="H290" s="116">
        <f t="shared" si="91"/>
        <v>0</v>
      </c>
    </row>
    <row r="291" spans="1:8" x14ac:dyDescent="0.3">
      <c r="A291" s="35" t="s">
        <v>501</v>
      </c>
      <c r="B291" s="94" t="s">
        <v>491</v>
      </c>
      <c r="C291" s="116">
        <f t="shared" si="91"/>
        <v>0</v>
      </c>
      <c r="D291" s="116">
        <f t="shared" si="91"/>
        <v>0</v>
      </c>
      <c r="E291" s="116">
        <f t="shared" si="91"/>
        <v>0</v>
      </c>
      <c r="F291" s="116">
        <f t="shared" si="91"/>
        <v>0</v>
      </c>
      <c r="G291" s="116">
        <f t="shared" si="91"/>
        <v>0</v>
      </c>
      <c r="H291" s="116">
        <f t="shared" si="91"/>
        <v>0</v>
      </c>
    </row>
    <row r="292" spans="1:8" x14ac:dyDescent="0.3">
      <c r="A292" s="35" t="s">
        <v>502</v>
      </c>
      <c r="B292" s="94" t="s">
        <v>503</v>
      </c>
      <c r="C292" s="116">
        <f t="shared" si="91"/>
        <v>0</v>
      </c>
      <c r="D292" s="116">
        <f t="shared" si="91"/>
        <v>0</v>
      </c>
      <c r="E292" s="116">
        <f t="shared" si="91"/>
        <v>0</v>
      </c>
      <c r="F292" s="116">
        <f t="shared" si="91"/>
        <v>0</v>
      </c>
      <c r="G292" s="116">
        <f t="shared" si="91"/>
        <v>0</v>
      </c>
      <c r="H292" s="116">
        <f t="shared" si="91"/>
        <v>0</v>
      </c>
    </row>
    <row r="293" spans="1:8" x14ac:dyDescent="0.3">
      <c r="A293" s="35" t="s">
        <v>504</v>
      </c>
      <c r="B293" s="95" t="s">
        <v>505</v>
      </c>
      <c r="C293" s="88"/>
      <c r="D293" s="53">
        <v>0</v>
      </c>
      <c r="E293" s="53">
        <v>0</v>
      </c>
      <c r="F293" s="53">
        <v>0</v>
      </c>
      <c r="G293" s="59">
        <v>0</v>
      </c>
      <c r="H293" s="59">
        <v>0</v>
      </c>
    </row>
    <row r="295" spans="1:8" x14ac:dyDescent="0.3">
      <c r="B295" s="152" t="s">
        <v>523</v>
      </c>
      <c r="C295" s="152"/>
      <c r="D295" s="152" t="s">
        <v>524</v>
      </c>
      <c r="E295" s="152"/>
    </row>
    <row r="296" spans="1:8" x14ac:dyDescent="0.3">
      <c r="B296" s="152"/>
      <c r="C296" s="152"/>
      <c r="D296" s="152"/>
      <c r="E296" s="152"/>
    </row>
  </sheetData>
  <protectedRanges>
    <protectedRange sqref="B2:B3 C1:C3" name="Zonă1_1" securityDescriptor="O:WDG:WDD:(A;;CC;;;WD)"/>
    <protectedRange sqref="G144:H145 G45:H50 G69:H69 G37:H40 G164:H166 G61:H65 G80:H84 G53:H56 G203:H203 G133:H137 G25:H33 G35:H35 G99:H105 G91:H93 G111:H112 G95:H96 G114:H115 G117:H118 G120:H121 G123:H124 G126:H127 G147:H148 G150:H151 G158:H161 G168:H171 G183:H185 G209:H213 G139:H141 G153:H156" name="Zonă3"/>
    <protectedRange sqref="B1" name="Zonă1_1_1_1_1_1" securityDescriptor="O:WDG:WDD:(A;;CC;;;WD)"/>
  </protectedRanges>
  <printOptions horizontalCentered="1"/>
  <pageMargins left="0.25" right="0" top="0.21" bottom="0.18" header="0.17" footer="0.17"/>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2023-07-12T08:24:51Z</cp:lastPrinted>
  <dcterms:created xsi:type="dcterms:W3CDTF">2023-02-07T08:41:31Z</dcterms:created>
  <dcterms:modified xsi:type="dcterms:W3CDTF">2023-09-20T12:48:31Z</dcterms:modified>
</cp:coreProperties>
</file>